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2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4525"/>
</workbook>
</file>

<file path=xl/calcChain.xml><?xml version="1.0" encoding="utf-8"?>
<calcChain xmlns="http://schemas.openxmlformats.org/spreadsheetml/2006/main"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J17" i="4" l="1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I33" i="3" s="1"/>
  <c r="H32" i="3"/>
  <c r="I32" i="3" s="1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U9" i="8" s="1"/>
  <c r="R9" i="6"/>
  <c r="S9" i="6"/>
  <c r="T9" i="6"/>
  <c r="U9" i="6"/>
  <c r="R10" i="6"/>
  <c r="S10" i="6"/>
  <c r="T10" i="6"/>
  <c r="T8" i="6" s="1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S55" i="4" s="1"/>
  <c r="I54" i="4"/>
  <c r="J54" i="4" s="1"/>
  <c r="I53" i="4"/>
  <c r="J53" i="4" s="1"/>
  <c r="I52" i="4"/>
  <c r="J52" i="4" s="1"/>
  <c r="I51" i="4"/>
  <c r="J51" i="4" s="1"/>
  <c r="I50" i="4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S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S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Q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W8" i="6" s="1"/>
  <c r="H28" i="9"/>
  <c r="H52" i="9"/>
  <c r="H29" i="9"/>
  <c r="H53" i="9"/>
  <c r="G35" i="3"/>
  <c r="F31" i="3"/>
  <c r="F35" i="3" s="1"/>
  <c r="H47" i="4"/>
  <c r="G47" i="4"/>
  <c r="K10" i="4"/>
  <c r="S10" i="4" s="1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D51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T54" i="9" s="1"/>
  <c r="S51" i="9"/>
  <c r="R51" i="9"/>
  <c r="R54" i="9" s="1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M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S54" i="9" s="1"/>
  <c r="R30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F52" i="9" s="1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BL11" i="8" s="1"/>
  <c r="AE11" i="8"/>
  <c r="AD11" i="8"/>
  <c r="AC11" i="8"/>
  <c r="BI11" i="8" s="1"/>
  <c r="L11" i="8"/>
  <c r="D11" i="8"/>
  <c r="AZ10" i="8"/>
  <c r="AR10" i="8"/>
  <c r="AJ10" i="8"/>
  <c r="AI10" i="8"/>
  <c r="AI9" i="8" s="1"/>
  <c r="AH10" i="8"/>
  <c r="AG10" i="8"/>
  <c r="AG9" i="8" s="1"/>
  <c r="AF10" i="8"/>
  <c r="AE10" i="8"/>
  <c r="AE9" i="8" s="1"/>
  <c r="AD10" i="8"/>
  <c r="AC10" i="8"/>
  <c r="BN10" i="8"/>
  <c r="L10" i="8"/>
  <c r="D10" i="8"/>
  <c r="BG9" i="8"/>
  <c r="L27" i="9" s="1"/>
  <c r="BF9" i="8"/>
  <c r="BE9" i="8"/>
  <c r="L21" i="9" s="1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N27" i="9" s="1"/>
  <c r="AP9" i="8"/>
  <c r="AO9" i="8"/>
  <c r="N21" i="9" s="1"/>
  <c r="K21" i="9" s="1"/>
  <c r="AN9" i="8"/>
  <c r="AM9" i="8"/>
  <c r="N15" i="9" s="1"/>
  <c r="AL9" i="8"/>
  <c r="AA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V9" i="6" s="1"/>
  <c r="X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K74" i="4" s="1"/>
  <c r="E74" i="4"/>
  <c r="F73" i="4"/>
  <c r="E73" i="4"/>
  <c r="F72" i="4"/>
  <c r="E72" i="4"/>
  <c r="F71" i="4"/>
  <c r="E71" i="4"/>
  <c r="K71" i="4" s="1"/>
  <c r="F70" i="4"/>
  <c r="E70" i="4"/>
  <c r="F69" i="4"/>
  <c r="E69" i="4"/>
  <c r="K69" i="4" s="1"/>
  <c r="F68" i="4"/>
  <c r="K68" i="4" s="1"/>
  <c r="E68" i="4"/>
  <c r="F67" i="4"/>
  <c r="E67" i="4"/>
  <c r="K67" i="4" s="1"/>
  <c r="F66" i="4"/>
  <c r="E66" i="4"/>
  <c r="F65" i="4"/>
  <c r="E65" i="4"/>
  <c r="F64" i="4"/>
  <c r="E64" i="4"/>
  <c r="F63" i="4"/>
  <c r="K56" i="4"/>
  <c r="K55" i="4"/>
  <c r="K54" i="4"/>
  <c r="S54" i="4"/>
  <c r="K53" i="4"/>
  <c r="S53" i="4" s="1"/>
  <c r="K52" i="4"/>
  <c r="S52" i="4" s="1"/>
  <c r="K51" i="4"/>
  <c r="K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V33" i="9" s="1"/>
  <c r="V51" i="9" s="1"/>
  <c r="Q47" i="4"/>
  <c r="P47" i="4"/>
  <c r="O47" i="4"/>
  <c r="N47" i="4"/>
  <c r="M47" i="4"/>
  <c r="L47" i="4"/>
  <c r="F47" i="4"/>
  <c r="D47" i="4"/>
  <c r="K46" i="4"/>
  <c r="S46" i="4" s="1"/>
  <c r="K45" i="4"/>
  <c r="S45" i="4" s="1"/>
  <c r="K44" i="4"/>
  <c r="K43" i="4"/>
  <c r="K42" i="4"/>
  <c r="K41" i="4"/>
  <c r="S41" i="4" s="1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S26" i="4" s="1"/>
  <c r="K25" i="4"/>
  <c r="K24" i="4"/>
  <c r="K23" i="4"/>
  <c r="K22" i="4"/>
  <c r="S22" i="4" s="1"/>
  <c r="K21" i="4"/>
  <c r="K20" i="4"/>
  <c r="K19" i="4"/>
  <c r="K18" i="4"/>
  <c r="S18" i="4" s="1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Q29" i="3" s="1"/>
  <c r="J28" i="3"/>
  <c r="J27" i="3"/>
  <c r="J26" i="3"/>
  <c r="J25" i="3"/>
  <c r="J24" i="3"/>
  <c r="J23" i="3"/>
  <c r="J22" i="3"/>
  <c r="J21" i="3"/>
  <c r="J20" i="3"/>
  <c r="J19" i="3"/>
  <c r="Q19" i="3" s="1"/>
  <c r="J17" i="3"/>
  <c r="J16" i="3"/>
  <c r="J15" i="3"/>
  <c r="Q15" i="3" s="1"/>
  <c r="J14" i="3"/>
  <c r="Q13" i="3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K12" i="9" s="1"/>
  <c r="M12" i="9" s="1"/>
  <c r="N24" i="9"/>
  <c r="K24" i="9" s="1"/>
  <c r="BI50" i="8"/>
  <c r="T52" i="8"/>
  <c r="BJ53" i="8"/>
  <c r="L24" i="9"/>
  <c r="T42" i="8"/>
  <c r="BI55" i="8"/>
  <c r="K31" i="9"/>
  <c r="N18" i="9"/>
  <c r="K18" i="9" s="1"/>
  <c r="L9" i="9"/>
  <c r="L18" i="9"/>
  <c r="D27" i="9"/>
  <c r="D15" i="9"/>
  <c r="J27" i="9"/>
  <c r="BJ46" i="8"/>
  <c r="BI52" i="8"/>
  <c r="BJ54" i="8"/>
  <c r="T54" i="8"/>
  <c r="AB54" i="8"/>
  <c r="V52" i="9"/>
  <c r="Q52" i="9"/>
  <c r="AB49" i="8"/>
  <c r="BJ12" i="8"/>
  <c r="AB12" i="8"/>
  <c r="BK13" i="8"/>
  <c r="BM13" i="8"/>
  <c r="BO13" i="8"/>
  <c r="BI45" i="8"/>
  <c r="AB13" i="8"/>
  <c r="BI40" i="8"/>
  <c r="BJ11" i="8"/>
  <c r="V9" i="8"/>
  <c r="Z9" i="8"/>
  <c r="T38" i="8"/>
  <c r="AY14" i="6"/>
  <c r="BK14" i="8"/>
  <c r="BM14" i="8"/>
  <c r="BK40" i="8"/>
  <c r="BM40" i="8"/>
  <c r="D53" i="9"/>
  <c r="T13" i="8"/>
  <c r="BL40" i="8"/>
  <c r="T44" i="8"/>
  <c r="BK48" i="8"/>
  <c r="BM48" i="8"/>
  <c r="BI49" i="8"/>
  <c r="BM49" i="8"/>
  <c r="BO49" i="8"/>
  <c r="T56" i="8"/>
  <c r="D52" i="9"/>
  <c r="AU13" i="6"/>
  <c r="AU39" i="6"/>
  <c r="BL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I46" i="8"/>
  <c r="BI47" i="8"/>
  <c r="X9" i="8"/>
  <c r="L53" i="9"/>
  <c r="Q22" i="3"/>
  <c r="Q54" i="9"/>
  <c r="R53" i="9"/>
  <c r="M8" i="9"/>
  <c r="T53" i="9"/>
  <c r="U20" i="9"/>
  <c r="M37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51" i="9"/>
  <c r="H30" i="9"/>
  <c r="H54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AU45" i="6"/>
  <c r="P14" i="6"/>
  <c r="P43" i="6"/>
  <c r="P54" i="6"/>
  <c r="P41" i="6"/>
  <c r="P40" i="6"/>
  <c r="AH8" i="6"/>
  <c r="AV42" i="6"/>
  <c r="V46" i="6"/>
  <c r="V47" i="6"/>
  <c r="K10" i="9"/>
  <c r="O28" i="9"/>
  <c r="E53" i="9"/>
  <c r="K40" i="9"/>
  <c r="U40" i="9" s="1"/>
  <c r="O49" i="9"/>
  <c r="U8" i="9"/>
  <c r="M31" i="9"/>
  <c r="U31" i="9"/>
  <c r="K26" i="9"/>
  <c r="U26" i="9" s="1"/>
  <c r="O29" i="9"/>
  <c r="M32" i="9"/>
  <c r="U14" i="9"/>
  <c r="M26" i="9"/>
  <c r="V11" i="6"/>
  <c r="AU11" i="6"/>
  <c r="AB53" i="8"/>
  <c r="BI53" i="8"/>
  <c r="BH53" i="8" s="1"/>
  <c r="BJ39" i="8"/>
  <c r="AB39" i="8"/>
  <c r="I52" i="9"/>
  <c r="J52" i="9" s="1"/>
  <c r="M10" i="9"/>
  <c r="U10" i="9"/>
  <c r="V51" i="6"/>
  <c r="AV52" i="6"/>
  <c r="AT52" i="6" s="1"/>
  <c r="AU44" i="6"/>
  <c r="V44" i="6"/>
  <c r="AD9" i="8"/>
  <c r="BJ10" i="8"/>
  <c r="P15" i="6"/>
  <c r="AV12" i="6"/>
  <c r="BL55" i="8"/>
  <c r="AB55" i="8"/>
  <c r="AX55" i="6"/>
  <c r="P55" i="6"/>
  <c r="P12" i="6"/>
  <c r="AW14" i="6"/>
  <c r="V14" i="6"/>
  <c r="U32" i="9"/>
  <c r="P51" i="6"/>
  <c r="AV51" i="6"/>
  <c r="AW49" i="6"/>
  <c r="AW48" i="6"/>
  <c r="P48" i="6"/>
  <c r="P44" i="6"/>
  <c r="AB48" i="8"/>
  <c r="AF9" i="8"/>
  <c r="AB41" i="8"/>
  <c r="AB43" i="8"/>
  <c r="U22" i="9"/>
  <c r="M22" i="9"/>
  <c r="P49" i="6"/>
  <c r="AV55" i="6"/>
  <c r="AY48" i="6"/>
  <c r="AY47" i="6"/>
  <c r="AX15" i="6"/>
  <c r="AT15" i="6" s="1"/>
  <c r="BH40" i="8"/>
  <c r="AN8" i="6"/>
  <c r="BJ45" i="8"/>
  <c r="AB45" i="8"/>
  <c r="BH48" i="8"/>
  <c r="M38" i="9"/>
  <c r="U38" i="9"/>
  <c r="O50" i="9"/>
  <c r="O53" i="9" s="1"/>
  <c r="U44" i="9"/>
  <c r="BI43" i="8"/>
  <c r="BI41" i="8"/>
  <c r="U8" i="6"/>
  <c r="V42" i="6"/>
  <c r="BM45" i="8"/>
  <c r="BH45" i="8" s="1"/>
  <c r="BK52" i="8"/>
  <c r="BH52" i="8" s="1"/>
  <c r="AB52" i="8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BI51" i="8"/>
  <c r="BK55" i="8"/>
  <c r="BK51" i="8"/>
  <c r="T50" i="8"/>
  <c r="BK50" i="8"/>
  <c r="BH50" i="8" s="1"/>
  <c r="BK46" i="8"/>
  <c r="T46" i="8"/>
  <c r="BO12" i="8"/>
  <c r="S42" i="4"/>
  <c r="K76" i="4"/>
  <c r="S39" i="4"/>
  <c r="K63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U45" i="9" l="1"/>
  <c r="O51" i="9"/>
  <c r="K36" i="9"/>
  <c r="M36" i="9" s="1"/>
  <c r="G54" i="9"/>
  <c r="F54" i="9"/>
  <c r="K72" i="4"/>
  <c r="K70" i="4"/>
  <c r="K66" i="4"/>
  <c r="V47" i="4"/>
  <c r="S44" i="4"/>
  <c r="S40" i="4"/>
  <c r="S36" i="4"/>
  <c r="S24" i="4"/>
  <c r="S20" i="4"/>
  <c r="K47" i="4"/>
  <c r="S51" i="4"/>
  <c r="K57" i="4"/>
  <c r="S43" i="4"/>
  <c r="I57" i="4"/>
  <c r="J50" i="4"/>
  <c r="J47" i="4"/>
  <c r="S19" i="4"/>
  <c r="X8" i="6"/>
  <c r="AW10" i="6"/>
  <c r="V10" i="6"/>
  <c r="AU10" i="6"/>
  <c r="AA8" i="6"/>
  <c r="N48" i="9"/>
  <c r="K48" i="9" s="1"/>
  <c r="M48" i="9" s="1"/>
  <c r="AX9" i="6"/>
  <c r="K39" i="9"/>
  <c r="M39" i="9" s="1"/>
  <c r="U36" i="9"/>
  <c r="AB8" i="6"/>
  <c r="N33" i="9"/>
  <c r="AU9" i="6"/>
  <c r="AX10" i="6"/>
  <c r="R8" i="6"/>
  <c r="J8" i="6"/>
  <c r="S8" i="6"/>
  <c r="P10" i="6"/>
  <c r="AW9" i="6"/>
  <c r="AW8" i="6" s="1"/>
  <c r="P9" i="6"/>
  <c r="Q8" i="6"/>
  <c r="AS8" i="7"/>
  <c r="X8" i="7"/>
  <c r="C8" i="7"/>
  <c r="AA7" i="10"/>
  <c r="C7" i="10"/>
  <c r="C7" i="5"/>
  <c r="AE7" i="5"/>
  <c r="V54" i="9"/>
  <c r="K27" i="9"/>
  <c r="M27" i="9" s="1"/>
  <c r="K15" i="9"/>
  <c r="M15" i="9" s="1"/>
  <c r="O30" i="9"/>
  <c r="J35" i="3"/>
  <c r="Q17" i="3"/>
  <c r="J31" i="3"/>
  <c r="H31" i="3"/>
  <c r="H35" i="3" s="1"/>
  <c r="AZ9" i="8"/>
  <c r="M24" i="9"/>
  <c r="M21" i="9"/>
  <c r="M18" i="9"/>
  <c r="AR9" i="8"/>
  <c r="BK11" i="8"/>
  <c r="BH11" i="8" s="1"/>
  <c r="AB11" i="8"/>
  <c r="BO10" i="8"/>
  <c r="AJ9" i="8"/>
  <c r="AB10" i="8"/>
  <c r="BK10" i="8"/>
  <c r="BK9" i="8" s="1"/>
  <c r="AC9" i="8"/>
  <c r="AB9" i="8" s="1"/>
  <c r="L9" i="8"/>
  <c r="T11" i="8"/>
  <c r="W9" i="8"/>
  <c r="Y9" i="8"/>
  <c r="BM10" i="8"/>
  <c r="BM9" i="8" s="1"/>
  <c r="BJ9" i="8"/>
  <c r="BI10" i="8"/>
  <c r="D9" i="8"/>
  <c r="T10" i="8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N9" i="8"/>
  <c r="BH13" i="8"/>
  <c r="AB14" i="8"/>
  <c r="AT11" i="6"/>
  <c r="AT12" i="6"/>
  <c r="U49" i="9"/>
  <c r="U28" i="9"/>
  <c r="J48" i="9"/>
  <c r="K9" i="9"/>
  <c r="M9" i="9" s="1"/>
  <c r="N30" i="9"/>
  <c r="BH12" i="8"/>
  <c r="BH51" i="8"/>
  <c r="BH49" i="8"/>
  <c r="L30" i="9"/>
  <c r="BH56" i="8"/>
  <c r="J15" i="9"/>
  <c r="U21" i="9"/>
  <c r="U12" i="9"/>
  <c r="U18" i="9"/>
  <c r="U24" i="9"/>
  <c r="AT46" i="6"/>
  <c r="AT50" i="6"/>
  <c r="AY8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U29" i="9"/>
  <c r="U53" i="9" s="1"/>
  <c r="E51" i="9"/>
  <c r="E54" i="9" s="1"/>
  <c r="AT40" i="6"/>
  <c r="AT44" i="6"/>
  <c r="D30" i="9"/>
  <c r="BO9" i="8"/>
  <c r="M40" i="9"/>
  <c r="J39" i="9"/>
  <c r="S56" i="4"/>
  <c r="O54" i="9" l="1"/>
  <c r="U39" i="9"/>
  <c r="J57" i="4"/>
  <c r="S50" i="4"/>
  <c r="S57" i="4" s="1"/>
  <c r="AU8" i="6"/>
  <c r="AX8" i="6"/>
  <c r="AT10" i="6"/>
  <c r="U48" i="9"/>
  <c r="V8" i="6"/>
  <c r="K33" i="9"/>
  <c r="N51" i="9"/>
  <c r="N54" i="9" s="1"/>
  <c r="P8" i="6"/>
  <c r="AT9" i="6"/>
  <c r="U27" i="9"/>
  <c r="U15" i="9"/>
  <c r="K30" i="9"/>
  <c r="U9" i="9"/>
  <c r="T9" i="8"/>
  <c r="BH10" i="8"/>
  <c r="BI9" i="8"/>
  <c r="BH9" i="8" s="1"/>
  <c r="L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J33" i="9"/>
  <c r="I51" i="9"/>
  <c r="AT8" i="6"/>
  <c r="K51" i="9" l="1"/>
  <c r="M51" i="9" s="1"/>
  <c r="M33" i="9"/>
  <c r="U33" i="9"/>
  <c r="U51" i="9" s="1"/>
  <c r="U30" i="9"/>
  <c r="M30" i="9"/>
  <c r="I35" i="3"/>
  <c r="Q31" i="3"/>
  <c r="Q35" i="3" s="1"/>
  <c r="I54" i="9"/>
  <c r="J54" i="9" s="1"/>
  <c r="J51" i="9"/>
  <c r="U54" i="9" l="1"/>
  <c r="K54" i="9"/>
  <c r="M54" i="9" s="1"/>
  <c r="J60" i="9"/>
  <c r="J78" i="9"/>
  <c r="K60" i="9" l="1"/>
  <c r="K78" i="9"/>
</calcChain>
</file>

<file path=xl/sharedStrings.xml><?xml version="1.0" encoding="utf-8"?>
<sst xmlns="http://schemas.openxmlformats.org/spreadsheetml/2006/main" count="1081" uniqueCount="619">
  <si>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</si>
  <si>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</si>
  <si>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</si>
  <si>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</si>
  <si>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</si>
  <si>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</si>
  <si>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</si>
  <si>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</si>
  <si>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</si>
  <si>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</si>
  <si>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</si>
  <si>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</si>
  <si>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</si>
  <si>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</si>
  <si>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</si>
  <si>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</si>
  <si>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</si>
  <si>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</si>
  <si>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</si>
  <si>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</si>
  <si>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</si>
  <si>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</si>
  <si>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</si>
  <si>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</si>
  <si>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</si>
  <si>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</si>
  <si>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</si>
  <si>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</si>
  <si>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</si>
  <si>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</si>
  <si>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</si>
  <si>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</si>
  <si>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</si>
  <si>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</si>
  <si>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</si>
  <si>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</si>
  <si>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</si>
  <si>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</si>
  <si>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</si>
  <si>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</si>
  <si>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</si>
  <si>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</si>
  <si>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</si>
  <si>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</si>
  <si>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</si>
  <si>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</si>
  <si>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</si>
  <si>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</si>
  <si>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</si>
  <si>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</si>
  <si>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</si>
  <si>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</si>
  <si>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</si>
  <si>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</si>
  <si>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</si>
  <si>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</si>
  <si>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</si>
  <si>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</si>
  <si>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</si>
  <si>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</si>
  <si>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</si>
  <si>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</si>
  <si>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</si>
  <si>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</si>
  <si>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</si>
  <si>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</si>
  <si>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</si>
  <si>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</si>
  <si>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</si>
  <si>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</si>
  <si>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</si>
  <si>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</si>
  <si>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</si>
  <si>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</si>
  <si>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</si>
  <si>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</si>
  <si>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</si>
  <si>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</si>
  <si>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</si>
  <si>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</si>
  <si>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</si>
  <si>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</si>
  <si>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</si>
  <si>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</si>
  <si>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</si>
  <si>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</si>
  <si>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</si>
  <si>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</si>
  <si>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</si>
  <si>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</si>
  <si>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</si>
  <si>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</si>
  <si>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</si>
  <si>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</si>
  <si>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</si>
  <si>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</si>
  <si>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</si>
  <si>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</si>
  <si>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</si>
  <si>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</si>
  <si>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</si>
  <si>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</si>
  <si>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</si>
  <si>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</si>
  <si>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</si>
  <si>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</si>
  <si>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</si>
  <si>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</si>
  <si>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</si>
  <si>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</si>
  <si>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</si>
  <si>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</si>
  <si>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</si>
  <si>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</si>
  <si>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</si>
  <si>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</si>
  <si>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</si>
  <si>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</si>
  <si>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</si>
  <si>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</si>
  <si>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</si>
  <si>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</si>
  <si>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</si>
  <si>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</si>
  <si>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</si>
  <si>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</si>
  <si>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</si>
  <si>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</si>
  <si>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</si>
  <si>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</si>
  <si>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</si>
  <si>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</si>
  <si>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</si>
  <si>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</si>
  <si>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</si>
  <si>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</si>
  <si>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</si>
  <si>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</si>
  <si>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</si>
  <si>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</si>
  <si>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</si>
  <si>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</si>
  <si>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</si>
  <si>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</si>
  <si>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</si>
  <si>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</si>
  <si>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</si>
  <si>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</si>
  <si>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</si>
  <si>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</si>
  <si>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</si>
  <si>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</si>
  <si>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</si>
  <si>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</si>
  <si>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</si>
  <si>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</si>
  <si>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</si>
  <si>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</si>
  <si>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</si>
  <si>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</si>
  <si>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</si>
  <si>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</si>
  <si>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</si>
  <si>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</si>
  <si>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</si>
  <si>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</si>
  <si>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</si>
  <si>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</si>
  <si>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</si>
  <si>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</si>
  <si>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</si>
  <si>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</si>
  <si>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</si>
  <si>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</si>
  <si>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</si>
  <si>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</si>
  <si>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</si>
  <si>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</si>
  <si>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</si>
  <si>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</si>
  <si>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</si>
  <si>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</si>
  <si>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</si>
  <si>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</si>
  <si>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</si>
  <si>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</si>
  <si>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</si>
  <si>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</si>
  <si>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</si>
  <si>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</si>
  <si>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</si>
  <si>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</si>
  <si>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</si>
  <si>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</si>
  <si>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</si>
  <si>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</si>
  <si>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</si>
  <si>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</si>
  <si>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</si>
  <si>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</si>
  <si>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</si>
  <si>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</si>
  <si>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</si>
  <si>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</si>
  <si>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</si>
  <si>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</si>
  <si>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</si>
  <si>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</si>
  <si>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</si>
  <si>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</si>
  <si>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</si>
  <si>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</si>
  <si>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</si>
  <si>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</si>
  <si>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</si>
  <si>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</si>
  <si>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</si>
  <si>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</si>
  <si>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</si>
  <si>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</si>
  <si>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</si>
  <si>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</si>
  <si>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</si>
  <si>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</si>
  <si>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</si>
  <si>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</si>
  <si>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</si>
  <si>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</si>
  <si>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</si>
  <si>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</si>
  <si>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</si>
  <si>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</si>
  <si>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</si>
  <si>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</si>
  <si>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</si>
  <si>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</si>
  <si>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</si>
  <si>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</si>
  <si>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</si>
  <si>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</si>
  <si>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</si>
  <si>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</si>
  <si>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</si>
  <si>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</si>
  <si>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</si>
  <si>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</si>
  <si>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</si>
  <si>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</si>
  <si>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</si>
  <si>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</si>
  <si>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</si>
  <si>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</si>
  <si>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</si>
  <si>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</si>
  <si>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</si>
  <si>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</si>
  <si>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</si>
  <si>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</si>
  <si>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</si>
  <si>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</si>
  <si>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</si>
  <si>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</si>
  <si>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</si>
  <si>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</si>
  <si>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</si>
  <si>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</si>
  <si>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</si>
  <si>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</si>
  <si>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</si>
  <si>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</si>
  <si>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</si>
  <si>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</si>
  <si>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</si>
  <si>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</si>
  <si>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</si>
  <si>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</si>
  <si>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</si>
  <si>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</si>
  <si>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</si>
  <si>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</si>
  <si>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</si>
  <si>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</si>
  <si>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</si>
  <si>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</si>
  <si>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</si>
  <si>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</si>
  <si>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</si>
  <si>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</si>
  <si>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</si>
  <si>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</si>
  <si>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</si>
  <si>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</si>
  <si>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</si>
  <si>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</si>
  <si>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</si>
  <si>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</si>
  <si>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</si>
  <si>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</si>
  <si>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</si>
  <si>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</si>
  <si>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</si>
  <si>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</si>
  <si>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</si>
  <si>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</si>
  <si>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</si>
  <si>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</si>
  <si>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</si>
  <si>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</si>
  <si>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</si>
  <si>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</si>
  <si>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</si>
  <si>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</si>
  <si>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</si>
  <si>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</si>
  <si>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</si>
  <si>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</si>
  <si>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</si>
  <si>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</si>
  <si>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</si>
  <si>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</si>
  <si>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</si>
  <si>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</si>
  <si>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</si>
  <si>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</si>
  <si>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</si>
  <si>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</si>
  <si>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</si>
  <si>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</si>
  <si>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</si>
  <si>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</si>
  <si>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</si>
  <si>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</si>
  <si>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</si>
  <si>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</si>
  <si>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</si>
  <si>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</si>
  <si>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</si>
  <si>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</si>
  <si>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</si>
  <si>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</si>
  <si>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</si>
  <si>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</si>
  <si>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</si>
  <si>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</si>
  <si>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</si>
  <si>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</si>
  <si>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</si>
  <si>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</si>
  <si>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</si>
  <si>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</si>
  <si>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</si>
  <si>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</si>
  <si>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</si>
  <si>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</si>
  <si>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</si>
  <si>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</si>
  <si>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</si>
  <si>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</si>
  <si>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</si>
  <si>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</si>
  <si>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</si>
  <si>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</si>
  <si>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</si>
  <si>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</si>
  <si>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</si>
  <si>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</si>
  <si>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</si>
  <si>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</si>
  <si>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</si>
  <si>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</si>
  <si>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</si>
  <si>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</si>
  <si>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</si>
  <si>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</si>
  <si>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</si>
  <si>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</si>
  <si>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</si>
  <si>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</si>
  <si>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</si>
  <si>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</si>
  <si>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</si>
  <si>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</si>
  <si>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</si>
  <si>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</si>
  <si>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</si>
  <si>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</si>
  <si>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</si>
  <si>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</si>
  <si>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</si>
  <si>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</si>
  <si>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</si>
  <si>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</si>
  <si>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</si>
  <si>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</si>
  <si>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</si>
  <si>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</si>
  <si>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</si>
  <si>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</si>
  <si>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</si>
  <si>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</si>
  <si>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</si>
  <si>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</si>
  <si>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</si>
  <si>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</si>
  <si>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</si>
  <si>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</si>
  <si>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</si>
  <si>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</si>
  <si>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</si>
  <si>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</si>
  <si>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</si>
  <si>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</si>
  <si>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</si>
  <si>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</si>
  <si>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</si>
  <si>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</si>
  <si>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</si>
  <si>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</si>
  <si>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</si>
  <si>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</si>
  <si>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</si>
  <si>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</si>
  <si>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</si>
  <si>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</si>
  <si>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</si>
  <si>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</si>
  <si>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</si>
  <si>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</si>
  <si>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</si>
  <si>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</si>
  <si>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</si>
  <si>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</si>
  <si>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</si>
  <si>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</si>
  <si>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</si>
  <si>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</si>
  <si>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</si>
  <si>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</si>
  <si>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</si>
  <si>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</si>
  <si>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</si>
  <si>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</si>
  <si>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</si>
  <si>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</si>
  <si>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</si>
  <si>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</si>
  <si>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</si>
  <si>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</si>
  <si>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</si>
  <si>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</si>
  <si>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</si>
  <si>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</si>
  <si>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</si>
  <si>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</si>
  <si>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</si>
  <si>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</si>
  <si>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</si>
  <si>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</si>
  <si>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</si>
  <si>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</si>
  <si>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</si>
  <si>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</si>
  <si>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</si>
  <si>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</si>
  <si>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</si>
  <si>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</si>
  <si>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</si>
  <si>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</si>
  <si>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</si>
  <si>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</si>
  <si>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</si>
  <si>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</si>
  <si>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</si>
  <si>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</si>
  <si>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</si>
  <si>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</si>
  <si>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</si>
  <si>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</si>
  <si>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</si>
  <si>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</si>
  <si>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</si>
  <si>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</si>
  <si>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</si>
  <si>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</si>
  <si>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</si>
  <si>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</si>
  <si>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</si>
  <si>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</si>
  <si>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</si>
  <si>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</si>
  <si>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</si>
  <si>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</si>
  <si>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</si>
  <si>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</si>
  <si>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</si>
  <si>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</si>
  <si>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</si>
  <si>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</si>
  <si>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</si>
  <si>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</si>
  <si>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</si>
  <si>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</si>
  <si>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</si>
  <si>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</si>
  <si>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</si>
  <si>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</si>
  <si>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</si>
  <si>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</si>
  <si>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</si>
  <si>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</si>
  <si>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</si>
  <si>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</si>
  <si>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</si>
  <si>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</si>
  <si>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</si>
  <si>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</si>
  <si>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</si>
  <si>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</si>
  <si>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</si>
  <si>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</si>
  <si>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</si>
  <si>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</si>
  <si>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</si>
  <si>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</si>
  <si>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</si>
  <si>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</si>
  <si>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</si>
  <si>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</si>
  <si>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</si>
  <si>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</si>
  <si>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</si>
  <si>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</si>
  <si>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</si>
  <si>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</si>
  <si>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</si>
  <si>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</si>
  <si>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</si>
  <si>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</si>
  <si>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</si>
  <si>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</si>
  <si>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</si>
  <si>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</si>
  <si>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</si>
  <si>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</si>
  <si>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</si>
  <si>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</si>
  <si>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</si>
  <si>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</si>
  <si>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</si>
  <si>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</si>
  <si>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</si>
  <si>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</si>
  <si>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</si>
  <si>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</si>
  <si>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</si>
  <si>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</si>
  <si>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</si>
  <si>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</si>
  <si>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</si>
  <si>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</si>
  <si>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</si>
  <si>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</si>
  <si>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</si>
  <si>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</si>
  <si>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</si>
  <si>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</si>
  <si>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</si>
  <si>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</si>
  <si>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</si>
  <si>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</si>
  <si>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</si>
  <si>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</si>
  <si>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</si>
  <si>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</si>
  <si>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</si>
  <si>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</si>
  <si>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</si>
  <si>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</si>
  <si>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</si>
  <si>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</si>
  <si>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</si>
  <si>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</si>
  <si>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</si>
  <si>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</si>
  <si>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</si>
  <si>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Справка за дейността на съдиите в РАЙОНЕН СЪД гр.  ЕЛЕНА</t>
  </si>
  <si>
    <t>за   12 МЕСЕЦА 2015 г.   (ГРАЖДАНСКИ  ДЕЛА)</t>
  </si>
  <si>
    <t>ЕЛЕНА</t>
  </si>
  <si>
    <t>месеца на 2015   г.</t>
  </si>
  <si>
    <t xml:space="preserve">Справка за резултатите от върнати обжалвани и протестирани ГРАЖДАНСКИ и ТЪРГОВСКИ дела на съдиите
от РАЙОНЕН СЪД гр. ЕЛЕНА през ВТОРО ПОЛУГОДИЕ 2015 г.            </t>
  </si>
  <si>
    <t>ИСКРА СТОЯНОВА ВАРАДЖАКОВА</t>
  </si>
  <si>
    <t>1.</t>
  </si>
  <si>
    <t>2.</t>
  </si>
  <si>
    <t>ПЕЙО ИВАНОВ ПРИХОДКОВ</t>
  </si>
  <si>
    <t xml:space="preserve">Справка за резултатите от върнати обжалвани и протестирани АДМИНИСТРАТИВНИ дела на съдиите
от РАЙОНЕН СЪД гр. ЕЛЕНА през ВТОРО ПОЛУГОДИЕ 2015 г.            </t>
  </si>
  <si>
    <t xml:space="preserve">Справка за резултатите от върнати обжалвани и протестирани НАКАЗАТЕЛНИТЕ дела на съдиите 
от РАЙОНЕН СЪД гр. ЕЛЕНА през ВТОРО ПОЛУГОДИЕ 2015 г. </t>
  </si>
  <si>
    <t xml:space="preserve">Справка за дейността на съдиите в РАЙОНЕН СЪД гр. ЕЛЕНА </t>
  </si>
  <si>
    <t>за   12 МЕСЕЦА 2015 г. (НАКАЗАТЕЛНИ ДЕЛА)</t>
  </si>
  <si>
    <t xml:space="preserve">  О Т Ч Е Т   по  наказателните  дела   на  Р А Й О Н Е Н  СЪД            град </t>
  </si>
  <si>
    <t>месеца на 2015    г.</t>
  </si>
  <si>
    <t>18.01.2016 г.</t>
  </si>
  <si>
    <t>Съставил: Йорданка Карачорова</t>
  </si>
  <si>
    <t>Телефон: 06151 62 43</t>
  </si>
  <si>
    <t>Адм. секретар:</t>
  </si>
  <si>
    <t xml:space="preserve">                Адм. секретар:</t>
  </si>
  <si>
    <t>Й. Карачорова</t>
  </si>
  <si>
    <t>Пейо Приходков</t>
  </si>
  <si>
    <t>Съставил: Й. Карачорова</t>
  </si>
  <si>
    <t>Дата: 18.01.2016 г.</t>
  </si>
  <si>
    <t>П. Приходков</t>
  </si>
  <si>
    <t>Дата: 18.01.206 г.</t>
  </si>
  <si>
    <t>Телефон: 06151 6243</t>
  </si>
  <si>
    <t>тел: 06151 62 43</t>
  </si>
  <si>
    <t>дата: 18.01.2016 г.</t>
  </si>
  <si>
    <t>град: Елена</t>
  </si>
  <si>
    <t>Адм.секретар:</t>
  </si>
  <si>
    <t>Йорданка Карачорова</t>
  </si>
  <si>
    <t>Изготвил: Йорданка Карачорова</t>
  </si>
  <si>
    <t>e-mail: rs_elena@abv.bg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</si>
</sst>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5" sqref="A5:J5"/>
    </sheetView>
  </sheetViews>
  <sheetFormatPr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7" t="s">
        <v>409</v>
      </c>
      <c r="B2" s="537"/>
      <c r="C2" s="537"/>
      <c r="D2" s="537"/>
      <c r="E2" s="537"/>
      <c r="F2" s="537"/>
      <c r="G2" s="537"/>
      <c r="H2" s="537"/>
      <c r="I2" s="537"/>
      <c r="J2" s="537"/>
      <c r="K2" s="486"/>
    </row>
    <row r="3" spans="1:11" s="489" customFormat="1" ht="15.75" x14ac:dyDescent="0.2">
      <c r="A3" s="537" t="s">
        <v>410</v>
      </c>
      <c r="B3" s="537"/>
      <c r="C3" s="537"/>
      <c r="D3" s="537"/>
      <c r="E3" s="537"/>
      <c r="F3" s="537"/>
      <c r="G3" s="537"/>
      <c r="H3" s="537"/>
      <c r="I3" s="537"/>
      <c r="J3" s="537"/>
      <c r="K3" s="488"/>
    </row>
    <row r="4" spans="1:11" s="489" customFormat="1" ht="15.75" x14ac:dyDescent="0.2">
      <c r="A4" s="537" t="s">
        <v>411</v>
      </c>
      <c r="B4" s="537"/>
      <c r="C4" s="537"/>
      <c r="D4" s="537"/>
      <c r="E4" s="537"/>
      <c r="F4" s="537"/>
      <c r="G4" s="537"/>
      <c r="H4" s="537"/>
      <c r="I4" s="537"/>
      <c r="J4" s="537"/>
      <c r="K4" s="488"/>
    </row>
    <row r="5" spans="1:11" s="489" customFormat="1" ht="15.75" x14ac:dyDescent="0.2">
      <c r="A5" s="537" t="s">
        <v>414</v>
      </c>
      <c r="B5" s="537"/>
      <c r="C5" s="537"/>
      <c r="D5" s="537"/>
      <c r="E5" s="537"/>
      <c r="F5" s="537"/>
      <c r="G5" s="537"/>
      <c r="H5" s="537"/>
      <c r="I5" s="537"/>
      <c r="J5" s="537"/>
      <c r="K5" s="488"/>
    </row>
    <row r="6" spans="1:11" s="489" customFormat="1" ht="15.75" x14ac:dyDescent="0.2">
      <c r="A6" s="537" t="s">
        <v>413</v>
      </c>
      <c r="B6" s="537"/>
      <c r="C6" s="537"/>
      <c r="D6" s="537"/>
      <c r="E6" s="537"/>
      <c r="F6" s="537"/>
      <c r="G6" s="537"/>
      <c r="H6" s="537"/>
      <c r="I6" s="537"/>
      <c r="J6" s="537"/>
      <c r="K6" s="488"/>
    </row>
    <row r="7" spans="1:11" s="489" customFormat="1" ht="15.75" x14ac:dyDescent="0.2">
      <c r="A7" s="537" t="s">
        <v>415</v>
      </c>
      <c r="B7" s="537"/>
      <c r="C7" s="537"/>
      <c r="D7" s="537"/>
      <c r="E7" s="537"/>
      <c r="F7" s="537"/>
      <c r="G7" s="537"/>
      <c r="H7" s="537"/>
      <c r="I7" s="537"/>
      <c r="J7" s="537"/>
      <c r="K7" s="488"/>
    </row>
    <row r="8" spans="1:11" s="489" customFormat="1" ht="15.75" x14ac:dyDescent="0.2">
      <c r="A8" s="537" t="s">
        <v>412</v>
      </c>
      <c r="B8" s="537"/>
      <c r="C8" s="537"/>
      <c r="D8" s="537"/>
      <c r="E8" s="537"/>
      <c r="F8" s="537"/>
      <c r="G8" s="537"/>
      <c r="H8" s="537"/>
      <c r="I8" s="537"/>
      <c r="J8" s="537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4" t="s">
        <v>417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6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423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418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3" t="s">
        <v>568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</row>
    <row r="16" spans="1:11" ht="46.5" customHeight="1" x14ac:dyDescent="0.2">
      <c r="A16" s="533" t="s">
        <v>569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</row>
    <row r="17" spans="1:11" ht="46.5" customHeight="1" x14ac:dyDescent="0.2">
      <c r="A17" s="533" t="s">
        <v>570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</row>
    <row r="18" spans="1:11" ht="46.5" customHeight="1" x14ac:dyDescent="0.2">
      <c r="A18" s="533" t="s">
        <v>571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</row>
    <row r="19" spans="1:11" ht="46.5" customHeight="1" x14ac:dyDescent="0.2">
      <c r="A19" s="533" t="s">
        <v>572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</row>
    <row r="20" spans="1:11" ht="46.5" customHeight="1" x14ac:dyDescent="0.2">
      <c r="A20" s="533" t="s">
        <v>573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</row>
    <row r="21" spans="1:11" ht="46.5" customHeight="1" x14ac:dyDescent="0.2">
      <c r="A21" s="533" t="s">
        <v>574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</row>
    <row r="22" spans="1:11" ht="120" customHeight="1" x14ac:dyDescent="0.2">
      <c r="A22" s="533" t="s">
        <v>583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</row>
    <row r="23" spans="1:11" ht="46.5" customHeight="1" x14ac:dyDescent="0.2">
      <c r="A23" s="533" t="s">
        <v>566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</row>
    <row r="24" spans="1:11" ht="46.5" customHeight="1" x14ac:dyDescent="0.2">
      <c r="A24" s="533" t="s">
        <v>575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</row>
    <row r="25" spans="1:11" ht="46.5" customHeight="1" x14ac:dyDescent="0.2">
      <c r="A25" s="533" t="s">
        <v>567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</row>
    <row r="26" spans="1:11" ht="46.5" customHeight="1" x14ac:dyDescent="0.2">
      <c r="A26" s="533" t="s">
        <v>576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</row>
    <row r="27" spans="1:11" ht="6.75" customHeight="1" x14ac:dyDescent="0.2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</row>
    <row r="28" spans="1:11" ht="46.5" customHeight="1" x14ac:dyDescent="0.2">
      <c r="A28" s="533" t="s">
        <v>577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</row>
    <row r="29" spans="1:11" ht="46.5" customHeight="1" x14ac:dyDescent="0.2">
      <c r="A29" s="533" t="s">
        <v>520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opLeftCell="A43" zoomScale="90" zoomScaleNormal="90" workbookViewId="0">
      <selection activeCell="A83" sqref="A83"/>
    </sheetView>
  </sheetViews>
  <sheetFormatPr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63" t="s">
        <v>46</v>
      </c>
      <c r="C1" s="563"/>
      <c r="D1" s="563"/>
      <c r="E1" s="563"/>
      <c r="F1" s="563"/>
      <c r="G1" s="563"/>
      <c r="H1" s="563"/>
      <c r="I1" s="563"/>
      <c r="J1" s="563"/>
      <c r="K1" s="1" t="s">
        <v>587</v>
      </c>
      <c r="L1" s="435" t="s">
        <v>45</v>
      </c>
      <c r="M1" s="28">
        <v>12</v>
      </c>
      <c r="N1" s="575" t="s">
        <v>588</v>
      </c>
      <c r="O1" s="575"/>
      <c r="P1" s="575"/>
      <c r="Q1" s="33"/>
      <c r="R1" s="436"/>
      <c r="S1" s="436"/>
      <c r="T1" s="436"/>
    </row>
    <row r="2" spans="1:22" s="6" customFormat="1" ht="16.5" thickBot="1" x14ac:dyDescent="0.25">
      <c r="A2" s="574" t="s">
        <v>416</v>
      </c>
      <c r="B2" s="574"/>
      <c r="C2" s="576"/>
      <c r="D2" s="576"/>
      <c r="E2" s="577"/>
      <c r="F2" s="577"/>
      <c r="G2" s="577"/>
      <c r="H2" s="577"/>
      <c r="I2" s="576"/>
      <c r="J2" s="576"/>
      <c r="K2" s="576"/>
      <c r="L2" s="576"/>
      <c r="M2" s="576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87" t="s">
        <v>48</v>
      </c>
      <c r="B3" s="588"/>
      <c r="C3" s="384"/>
      <c r="D3" s="578" t="s">
        <v>58</v>
      </c>
      <c r="E3" s="581" t="s">
        <v>3</v>
      </c>
      <c r="F3" s="566" t="s">
        <v>523</v>
      </c>
      <c r="G3" s="567"/>
      <c r="H3" s="584" t="s">
        <v>419</v>
      </c>
      <c r="I3" s="385"/>
      <c r="J3" s="541" t="s">
        <v>4</v>
      </c>
      <c r="K3" s="549" t="s">
        <v>0</v>
      </c>
      <c r="L3" s="549"/>
      <c r="M3" s="549"/>
      <c r="N3" s="538" t="s">
        <v>7</v>
      </c>
      <c r="O3" s="549" t="s">
        <v>1</v>
      </c>
      <c r="P3" s="549"/>
      <c r="Q3" s="549"/>
      <c r="R3" s="549"/>
      <c r="S3" s="549"/>
      <c r="T3" s="538" t="s">
        <v>10</v>
      </c>
      <c r="U3" s="541" t="s">
        <v>59</v>
      </c>
      <c r="V3" s="385"/>
    </row>
    <row r="4" spans="1:22" ht="72" customHeight="1" x14ac:dyDescent="0.2">
      <c r="A4" s="589"/>
      <c r="B4" s="590"/>
      <c r="C4" s="386" t="s">
        <v>2</v>
      </c>
      <c r="D4" s="579"/>
      <c r="E4" s="582"/>
      <c r="F4" s="564" t="s">
        <v>522</v>
      </c>
      <c r="G4" s="564" t="s">
        <v>521</v>
      </c>
      <c r="H4" s="585"/>
      <c r="I4" s="387" t="s">
        <v>519</v>
      </c>
      <c r="J4" s="542"/>
      <c r="K4" s="572" t="s">
        <v>5</v>
      </c>
      <c r="L4" s="544" t="s">
        <v>6</v>
      </c>
      <c r="M4" s="545"/>
      <c r="N4" s="539"/>
      <c r="O4" s="568" t="s">
        <v>5</v>
      </c>
      <c r="P4" s="546" t="s">
        <v>31</v>
      </c>
      <c r="Q4" s="546" t="s">
        <v>51</v>
      </c>
      <c r="R4" s="546" t="s">
        <v>8</v>
      </c>
      <c r="S4" s="570" t="s">
        <v>9</v>
      </c>
      <c r="T4" s="539"/>
      <c r="U4" s="542"/>
      <c r="V4" s="387" t="s">
        <v>11</v>
      </c>
    </row>
    <row r="5" spans="1:22" ht="24.75" customHeight="1" thickBot="1" x14ac:dyDescent="0.25">
      <c r="A5" s="591"/>
      <c r="B5" s="592"/>
      <c r="C5" s="388"/>
      <c r="D5" s="580"/>
      <c r="E5" s="583"/>
      <c r="F5" s="565"/>
      <c r="G5" s="565"/>
      <c r="H5" s="586"/>
      <c r="I5" s="389"/>
      <c r="J5" s="543"/>
      <c r="K5" s="573"/>
      <c r="L5" s="390" t="s">
        <v>12</v>
      </c>
      <c r="M5" s="391" t="s">
        <v>13</v>
      </c>
      <c r="N5" s="540"/>
      <c r="O5" s="569"/>
      <c r="P5" s="547"/>
      <c r="Q5" s="547"/>
      <c r="R5" s="548"/>
      <c r="S5" s="571"/>
      <c r="T5" s="540"/>
      <c r="U5" s="543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397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467</v>
      </c>
      <c r="Q6" s="511" t="s">
        <v>468</v>
      </c>
      <c r="R6" s="511" t="s">
        <v>469</v>
      </c>
      <c r="S6" s="512" t="s">
        <v>470</v>
      </c>
      <c r="T6" s="509">
        <v>9</v>
      </c>
      <c r="U6" s="509">
        <v>10</v>
      </c>
      <c r="V6" s="503">
        <v>11</v>
      </c>
    </row>
    <row r="7" spans="1:22" x14ac:dyDescent="0.2">
      <c r="A7" s="550" t="s">
        <v>65</v>
      </c>
      <c r="B7" s="550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1"/>
      <c r="B8" s="553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52"/>
      <c r="B9" s="554"/>
      <c r="C9" s="24">
        <v>2015</v>
      </c>
      <c r="D9" s="396">
        <f>'6.Прил 3_ГДиАД-съдии'!E9</f>
        <v>29</v>
      </c>
      <c r="E9" s="245">
        <v>41</v>
      </c>
      <c r="F9" s="246">
        <v>0</v>
      </c>
      <c r="G9" s="246">
        <v>0</v>
      </c>
      <c r="H9" s="441">
        <v>0</v>
      </c>
      <c r="I9" s="355">
        <f>H9+E9</f>
        <v>41</v>
      </c>
      <c r="J9" s="242">
        <f>D9+I9</f>
        <v>70</v>
      </c>
      <c r="K9" s="36">
        <f>N9+O9</f>
        <v>53</v>
      </c>
      <c r="L9" s="255">
        <f>'6.Прил 3_ГДиАД-съдии'!BA9</f>
        <v>36</v>
      </c>
      <c r="M9" s="57">
        <f>IF(K9&lt;&gt;0,L9/K9,0)</f>
        <v>0.67924528301886788</v>
      </c>
      <c r="N9" s="254">
        <f>'6.Прил 3_ГДиАД-съдии'!AK9</f>
        <v>30</v>
      </c>
      <c r="O9" s="39">
        <f>SUM(P9:S9)</f>
        <v>23</v>
      </c>
      <c r="P9" s="246">
        <v>0</v>
      </c>
      <c r="Q9" s="246">
        <v>5</v>
      </c>
      <c r="R9" s="246">
        <v>0</v>
      </c>
      <c r="S9" s="243">
        <v>18</v>
      </c>
      <c r="T9" s="247">
        <v>90</v>
      </c>
      <c r="U9" s="26">
        <f>J9-K9</f>
        <v>17</v>
      </c>
      <c r="V9" s="252">
        <v>16</v>
      </c>
    </row>
    <row r="10" spans="1:22" x14ac:dyDescent="0.2">
      <c r="A10" s="539" t="s">
        <v>52</v>
      </c>
      <c r="B10" s="550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39"/>
      <c r="B11" s="553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39"/>
      <c r="B12" s="554"/>
      <c r="C12" s="24">
        <v>2015</v>
      </c>
      <c r="D12" s="396">
        <f>'6.Прил 3_ГДиАД-съдии'!F9</f>
        <v>5</v>
      </c>
      <c r="E12" s="248">
        <v>6</v>
      </c>
      <c r="F12" s="249">
        <v>0</v>
      </c>
      <c r="G12" s="249">
        <v>0</v>
      </c>
      <c r="H12" s="353">
        <v>0</v>
      </c>
      <c r="I12" s="355">
        <f t="shared" si="2"/>
        <v>6</v>
      </c>
      <c r="J12" s="18">
        <f t="shared" si="3"/>
        <v>11</v>
      </c>
      <c r="K12" s="38">
        <f>N12+O12</f>
        <v>9</v>
      </c>
      <c r="L12" s="256">
        <f>'6.Прил 3_ГДиАД-съдии'!BB9</f>
        <v>8</v>
      </c>
      <c r="M12" s="58">
        <f t="shared" ref="M12:M54" si="6">IF(K12&lt;&gt;0,L12/K12,0)</f>
        <v>0.88888888888888884</v>
      </c>
      <c r="N12" s="397">
        <f>'6.Прил 3_ГДиАД-съдии'!AL9</f>
        <v>4</v>
      </c>
      <c r="O12" s="50">
        <f>SUM(P12:S12)</f>
        <v>5</v>
      </c>
      <c r="P12" s="249">
        <v>0</v>
      </c>
      <c r="Q12" s="249">
        <v>4</v>
      </c>
      <c r="R12" s="249">
        <v>0</v>
      </c>
      <c r="S12" s="244">
        <v>1</v>
      </c>
      <c r="T12" s="250">
        <v>9</v>
      </c>
      <c r="U12" s="26">
        <f>J12-K12</f>
        <v>2</v>
      </c>
      <c r="V12" s="251">
        <v>0</v>
      </c>
    </row>
    <row r="13" spans="1:22" ht="17.25" customHeight="1" x14ac:dyDescent="0.2">
      <c r="A13" s="550" t="s">
        <v>76</v>
      </c>
      <c r="B13" s="550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51"/>
      <c r="B14" s="553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2"/>
      <c r="B15" s="554"/>
      <c r="C15" s="24">
        <v>2015</v>
      </c>
      <c r="D15" s="396">
        <f>'6.Прил 3_ГДиАД-съдии'!G9</f>
        <v>1</v>
      </c>
      <c r="E15" s="245">
        <v>1</v>
      </c>
      <c r="F15" s="246">
        <v>1</v>
      </c>
      <c r="G15" s="246">
        <v>0</v>
      </c>
      <c r="H15" s="352">
        <v>0</v>
      </c>
      <c r="I15" s="355">
        <f t="shared" si="2"/>
        <v>1</v>
      </c>
      <c r="J15" s="26">
        <f t="shared" si="3"/>
        <v>2</v>
      </c>
      <c r="K15" s="25">
        <f>N15+O15</f>
        <v>2</v>
      </c>
      <c r="L15" s="255">
        <f>'6.Прил 3_ГДиАД-съдии'!BC9</f>
        <v>0</v>
      </c>
      <c r="M15" s="57">
        <f t="shared" si="6"/>
        <v>0</v>
      </c>
      <c r="N15" s="254">
        <f>'6.Прил 3_ГДиАД-съдии'!AM9</f>
        <v>2</v>
      </c>
      <c r="O15" s="39">
        <f>SUM(P15:S15)</f>
        <v>0</v>
      </c>
      <c r="P15" s="246">
        <v>0</v>
      </c>
      <c r="Q15" s="246">
        <v>0</v>
      </c>
      <c r="R15" s="246">
        <v>0</v>
      </c>
      <c r="S15" s="243">
        <v>0</v>
      </c>
      <c r="T15" s="247">
        <v>3</v>
      </c>
      <c r="U15" s="26">
        <f>J15-K15</f>
        <v>0</v>
      </c>
      <c r="V15" s="252">
        <v>2</v>
      </c>
    </row>
    <row r="16" spans="1:22" x14ac:dyDescent="0.2">
      <c r="A16" s="550" t="s">
        <v>68</v>
      </c>
      <c r="B16" s="550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3"/>
      <c r="B17" s="553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4"/>
      <c r="B18" s="554"/>
      <c r="C18" s="24">
        <v>2015</v>
      </c>
      <c r="D18" s="396">
        <f>'6.Прил 3_ГДиАД-съдии'!H9</f>
        <v>2</v>
      </c>
      <c r="E18" s="248">
        <v>51</v>
      </c>
      <c r="F18" s="249">
        <v>0</v>
      </c>
      <c r="G18" s="249">
        <v>0</v>
      </c>
      <c r="H18" s="353">
        <v>0</v>
      </c>
      <c r="I18" s="355">
        <f t="shared" si="2"/>
        <v>51</v>
      </c>
      <c r="J18" s="18">
        <f t="shared" si="3"/>
        <v>53</v>
      </c>
      <c r="K18" s="38">
        <f>N18+O18</f>
        <v>51</v>
      </c>
      <c r="L18" s="256">
        <f>'6.Прил 3_ГДиАД-съдии'!BD9</f>
        <v>50</v>
      </c>
      <c r="M18" s="58">
        <f t="shared" si="6"/>
        <v>0.98039215686274506</v>
      </c>
      <c r="N18" s="397">
        <f>'6.Прил 3_ГДиАД-съдии'!AN9</f>
        <v>42</v>
      </c>
      <c r="O18" s="50">
        <f>SUM(P18:S18)</f>
        <v>9</v>
      </c>
      <c r="P18" s="249">
        <v>0</v>
      </c>
      <c r="Q18" s="249">
        <v>0</v>
      </c>
      <c r="R18" s="249">
        <v>0</v>
      </c>
      <c r="S18" s="244">
        <v>9</v>
      </c>
      <c r="T18" s="250">
        <v>5</v>
      </c>
      <c r="U18" s="26">
        <f>J18-K18</f>
        <v>2</v>
      </c>
      <c r="V18" s="251">
        <v>0</v>
      </c>
    </row>
    <row r="19" spans="1:22" x14ac:dyDescent="0.2">
      <c r="A19" s="538" t="s">
        <v>69</v>
      </c>
      <c r="B19" s="550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39"/>
      <c r="B20" s="553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0"/>
      <c r="B21" s="555"/>
      <c r="C21" s="24">
        <v>2015</v>
      </c>
      <c r="D21" s="396">
        <f>'6.Прил 3_ГДиАД-съдии'!I9</f>
        <v>0</v>
      </c>
      <c r="E21" s="245">
        <v>178</v>
      </c>
      <c r="F21" s="246">
        <v>0</v>
      </c>
      <c r="G21" s="246">
        <v>0</v>
      </c>
      <c r="H21" s="352">
        <v>0</v>
      </c>
      <c r="I21" s="355">
        <f t="shared" si="2"/>
        <v>178</v>
      </c>
      <c r="J21" s="26">
        <f t="shared" si="3"/>
        <v>178</v>
      </c>
      <c r="K21" s="36">
        <f>N21+O21</f>
        <v>176</v>
      </c>
      <c r="L21" s="256">
        <f>'6.Прил 3_ГДиАД-съдии'!BE9</f>
        <v>176</v>
      </c>
      <c r="M21" s="57">
        <f t="shared" si="6"/>
        <v>1</v>
      </c>
      <c r="N21" s="397">
        <f>'6.Прил 3_ГДиАД-съдии'!AO9</f>
        <v>160</v>
      </c>
      <c r="O21" s="39">
        <f>SUM(P21:S21)</f>
        <v>16</v>
      </c>
      <c r="P21" s="246">
        <v>0</v>
      </c>
      <c r="Q21" s="246">
        <v>0</v>
      </c>
      <c r="R21" s="246">
        <v>0</v>
      </c>
      <c r="S21" s="243">
        <v>16</v>
      </c>
      <c r="T21" s="247">
        <v>0</v>
      </c>
      <c r="U21" s="26">
        <f>J21-K21</f>
        <v>2</v>
      </c>
      <c r="V21" s="252">
        <v>3</v>
      </c>
    </row>
    <row r="22" spans="1:22" x14ac:dyDescent="0.2">
      <c r="A22" s="538" t="s">
        <v>61</v>
      </c>
      <c r="B22" s="550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39"/>
      <c r="B23" s="553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0"/>
      <c r="B24" s="555"/>
      <c r="C24" s="24">
        <v>2015</v>
      </c>
      <c r="D24" s="396">
        <f>'6.Прил 3_ГДиАД-съдии'!J9</f>
        <v>9</v>
      </c>
      <c r="E24" s="248">
        <v>8</v>
      </c>
      <c r="F24" s="249">
        <v>0</v>
      </c>
      <c r="G24" s="249">
        <v>0</v>
      </c>
      <c r="H24" s="353">
        <v>0</v>
      </c>
      <c r="I24" s="355">
        <f t="shared" si="2"/>
        <v>8</v>
      </c>
      <c r="J24" s="18">
        <f t="shared" si="3"/>
        <v>17</v>
      </c>
      <c r="K24" s="36">
        <f>N24+O24</f>
        <v>12</v>
      </c>
      <c r="L24" s="255">
        <f>'6.Прил 3_ГДиАД-съдии'!BF9</f>
        <v>8</v>
      </c>
      <c r="M24" s="58">
        <f t="shared" si="6"/>
        <v>0.66666666666666663</v>
      </c>
      <c r="N24" s="254">
        <f>'6.Прил 3_ГДиАД-съдии'!AP9</f>
        <v>8</v>
      </c>
      <c r="O24" s="50">
        <f>SUM(P24:S24)</f>
        <v>4</v>
      </c>
      <c r="P24" s="246">
        <v>0</v>
      </c>
      <c r="Q24" s="246">
        <v>0</v>
      </c>
      <c r="R24" s="246">
        <v>0</v>
      </c>
      <c r="S24" s="243">
        <v>4</v>
      </c>
      <c r="T24" s="247">
        <v>18</v>
      </c>
      <c r="U24" s="26">
        <f>J24-K24</f>
        <v>5</v>
      </c>
      <c r="V24" s="252">
        <v>1</v>
      </c>
    </row>
    <row r="25" spans="1:22" x14ac:dyDescent="0.2">
      <c r="A25" s="539" t="s">
        <v>62</v>
      </c>
      <c r="B25" s="550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39"/>
      <c r="B26" s="553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39"/>
      <c r="B27" s="554"/>
      <c r="C27" s="24">
        <v>2015</v>
      </c>
      <c r="D27" s="396">
        <f>'6.Прил 3_ГДиАД-съдии'!K9</f>
        <v>6</v>
      </c>
      <c r="E27" s="245">
        <v>43</v>
      </c>
      <c r="F27" s="246">
        <v>0</v>
      </c>
      <c r="G27" s="246">
        <v>0</v>
      </c>
      <c r="H27" s="352">
        <v>0</v>
      </c>
      <c r="I27" s="355">
        <f t="shared" si="2"/>
        <v>43</v>
      </c>
      <c r="J27" s="18">
        <f t="shared" si="3"/>
        <v>49</v>
      </c>
      <c r="K27" s="36">
        <f>N27+O27</f>
        <v>42</v>
      </c>
      <c r="L27" s="256">
        <f>'6.Прил 3_ГДиАД-съдии'!BG9</f>
        <v>41</v>
      </c>
      <c r="M27" s="58">
        <f t="shared" si="6"/>
        <v>0.97619047619047616</v>
      </c>
      <c r="N27" s="397">
        <f>'6.Прил 3_ГДиАД-съдии'!AQ9</f>
        <v>37</v>
      </c>
      <c r="O27" s="50">
        <f>SUM(P27:S27)</f>
        <v>5</v>
      </c>
      <c r="P27" s="249">
        <v>0</v>
      </c>
      <c r="Q27" s="249">
        <v>0</v>
      </c>
      <c r="R27" s="249">
        <v>0</v>
      </c>
      <c r="S27" s="244">
        <v>5</v>
      </c>
      <c r="T27" s="250">
        <v>36</v>
      </c>
      <c r="U27" s="26">
        <f>J27-K27</f>
        <v>7</v>
      </c>
      <c r="V27" s="251">
        <v>4</v>
      </c>
    </row>
    <row r="28" spans="1:22" x14ac:dyDescent="0.2">
      <c r="A28" s="556" t="s">
        <v>32</v>
      </c>
      <c r="B28" s="550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7"/>
      <c r="B29" s="553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8"/>
      <c r="B30" s="554"/>
      <c r="C30" s="24">
        <v>2015</v>
      </c>
      <c r="D30" s="398">
        <f>D9+D12+D15+D18+D21+D24+D27</f>
        <v>52</v>
      </c>
      <c r="E30" s="27">
        <f>E9+E12+E15+E18+E21+E24+E27</f>
        <v>328</v>
      </c>
      <c r="F30" s="43">
        <f t="shared" si="7"/>
        <v>1</v>
      </c>
      <c r="G30" s="43">
        <f>G9+G12+G15+G18+G21+G24+G27</f>
        <v>0</v>
      </c>
      <c r="H30" s="363">
        <f t="shared" si="8"/>
        <v>0</v>
      </c>
      <c r="I30" s="355">
        <f t="shared" si="8"/>
        <v>328</v>
      </c>
      <c r="J30" s="26">
        <f t="shared" si="3"/>
        <v>380</v>
      </c>
      <c r="K30" s="39">
        <f>K9+K12+K15+K18+K21+K24+K27</f>
        <v>345</v>
      </c>
      <c r="L30" s="42">
        <f>L9+L12+L15+L18+L21+L24+L27</f>
        <v>319</v>
      </c>
      <c r="M30" s="57">
        <f t="shared" si="6"/>
        <v>0.92463768115942024</v>
      </c>
      <c r="N30" s="26">
        <f>N9+N12+N15+N18+N21+N24+N27</f>
        <v>283</v>
      </c>
      <c r="O30" s="39">
        <f>O9+O12+O15+O18+O21+O24+O27</f>
        <v>62</v>
      </c>
      <c r="P30" s="42">
        <f t="shared" si="7"/>
        <v>0</v>
      </c>
      <c r="Q30" s="42">
        <f t="shared" si="7"/>
        <v>9</v>
      </c>
      <c r="R30" s="42">
        <f t="shared" si="7"/>
        <v>0</v>
      </c>
      <c r="S30" s="46">
        <f t="shared" si="7"/>
        <v>53</v>
      </c>
      <c r="T30" s="26">
        <f t="shared" si="7"/>
        <v>161</v>
      </c>
      <c r="U30" s="26">
        <f>U9+U12+U15+U18+U21+U24+U27</f>
        <v>35</v>
      </c>
      <c r="V30" s="62">
        <f t="shared" si="7"/>
        <v>26</v>
      </c>
    </row>
    <row r="31" spans="1:22" x14ac:dyDescent="0.2">
      <c r="A31" s="550" t="s">
        <v>74</v>
      </c>
      <c r="B31" s="550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3"/>
      <c r="B32" s="553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4"/>
      <c r="B33" s="554"/>
      <c r="C33" s="24">
        <v>2015</v>
      </c>
      <c r="D33" s="399">
        <f>'4.Прил 3_НД-съдии'!E8</f>
        <v>9</v>
      </c>
      <c r="E33" s="364">
        <v>49</v>
      </c>
      <c r="F33" s="246">
        <v>0</v>
      </c>
      <c r="G33" s="246">
        <v>1</v>
      </c>
      <c r="H33" s="352">
        <v>1</v>
      </c>
      <c r="I33" s="355">
        <f t="shared" si="9"/>
        <v>50</v>
      </c>
      <c r="J33" s="18">
        <f t="shared" si="3"/>
        <v>59</v>
      </c>
      <c r="K33" s="231">
        <f>N33+O33</f>
        <v>53</v>
      </c>
      <c r="L33" s="400">
        <f>'4.Прил 3_НД-съдии'!AO8</f>
        <v>46</v>
      </c>
      <c r="M33" s="58">
        <f t="shared" si="6"/>
        <v>0.86792452830188682</v>
      </c>
      <c r="N33" s="401">
        <f>'4.Прил 3_НД-съдии'!AC8</f>
        <v>11</v>
      </c>
      <c r="O33" s="50">
        <f>SUM(P33:S33)</f>
        <v>42</v>
      </c>
      <c r="P33" s="249">
        <v>32</v>
      </c>
      <c r="Q33" s="249">
        <v>7</v>
      </c>
      <c r="R33" s="249">
        <v>1</v>
      </c>
      <c r="S33" s="244">
        <v>2</v>
      </c>
      <c r="T33" s="250">
        <v>88</v>
      </c>
      <c r="U33" s="18">
        <f t="shared" si="5"/>
        <v>6</v>
      </c>
      <c r="V33" s="402">
        <f>'3.Прил 2_НД'!R47</f>
        <v>11</v>
      </c>
    </row>
    <row r="34" spans="1:22" x14ac:dyDescent="0.2">
      <c r="A34" s="550" t="s">
        <v>75</v>
      </c>
      <c r="B34" s="550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3"/>
      <c r="B35" s="553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4"/>
      <c r="B36" s="554"/>
      <c r="C36" s="24">
        <v>2015</v>
      </c>
      <c r="D36" s="396">
        <f>'4.Прил 3_НД-съдии'!F8</f>
        <v>1</v>
      </c>
      <c r="E36" s="357">
        <v>6</v>
      </c>
      <c r="F36" s="249">
        <v>0</v>
      </c>
      <c r="G36" s="249">
        <v>0</v>
      </c>
      <c r="H36" s="353">
        <v>0</v>
      </c>
      <c r="I36" s="355">
        <f t="shared" si="9"/>
        <v>6</v>
      </c>
      <c r="J36" s="26">
        <f t="shared" si="3"/>
        <v>7</v>
      </c>
      <c r="K36" s="328">
        <f t="shared" si="1"/>
        <v>5</v>
      </c>
      <c r="L36" s="403">
        <f>'4.Прил 3_НД-съдии'!AP8</f>
        <v>4</v>
      </c>
      <c r="M36" s="57">
        <f t="shared" si="6"/>
        <v>0.8</v>
      </c>
      <c r="N36" s="404">
        <f>'4.Прил 3_НД-съдии'!AD8</f>
        <v>0</v>
      </c>
      <c r="O36" s="39">
        <f t="shared" si="4"/>
        <v>5</v>
      </c>
      <c r="P36" s="246">
        <v>0</v>
      </c>
      <c r="Q36" s="246">
        <v>0</v>
      </c>
      <c r="R36" s="246">
        <v>0</v>
      </c>
      <c r="S36" s="243">
        <v>5</v>
      </c>
      <c r="T36" s="247">
        <v>9</v>
      </c>
      <c r="U36" s="26">
        <f t="shared" si="5"/>
        <v>2</v>
      </c>
      <c r="V36" s="405">
        <f>'3.Прил 2_НД'!R48</f>
        <v>2</v>
      </c>
    </row>
    <row r="37" spans="1:22" x14ac:dyDescent="0.2">
      <c r="A37" s="550" t="s">
        <v>70</v>
      </c>
      <c r="B37" s="550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3"/>
      <c r="B38" s="553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4"/>
      <c r="B39" s="554"/>
      <c r="C39" s="24">
        <v>2015</v>
      </c>
      <c r="D39" s="396">
        <f>'4.Прил 3_НД-съдии'!G8</f>
        <v>5</v>
      </c>
      <c r="E39" s="351">
        <v>15</v>
      </c>
      <c r="F39" s="246">
        <v>0</v>
      </c>
      <c r="G39" s="246">
        <v>0</v>
      </c>
      <c r="H39" s="352">
        <v>0</v>
      </c>
      <c r="I39" s="355">
        <f t="shared" si="9"/>
        <v>15</v>
      </c>
      <c r="J39" s="18">
        <f t="shared" si="3"/>
        <v>20</v>
      </c>
      <c r="K39" s="231">
        <f t="shared" si="1"/>
        <v>17</v>
      </c>
      <c r="L39" s="400">
        <f>'4.Прил 3_НД-съдии'!AQ8</f>
        <v>16</v>
      </c>
      <c r="M39" s="58">
        <f t="shared" si="6"/>
        <v>0.94117647058823528</v>
      </c>
      <c r="N39" s="401">
        <f>'4.Прил 3_НД-съдии'!AE8</f>
        <v>15</v>
      </c>
      <c r="O39" s="50">
        <f t="shared" si="4"/>
        <v>2</v>
      </c>
      <c r="P39" s="249">
        <v>0</v>
      </c>
      <c r="Q39" s="249">
        <v>0</v>
      </c>
      <c r="R39" s="249">
        <v>0</v>
      </c>
      <c r="S39" s="244">
        <v>2</v>
      </c>
      <c r="T39" s="250">
        <v>20</v>
      </c>
      <c r="U39" s="18">
        <f t="shared" si="5"/>
        <v>3</v>
      </c>
      <c r="V39" s="402">
        <f>'3.Прил 2_НД'!R49</f>
        <v>1</v>
      </c>
    </row>
    <row r="40" spans="1:22" x14ac:dyDescent="0.2">
      <c r="A40" s="550" t="s">
        <v>71</v>
      </c>
      <c r="B40" s="550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3"/>
      <c r="B41" s="553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4"/>
      <c r="B42" s="554"/>
      <c r="C42" s="24">
        <v>2015</v>
      </c>
      <c r="D42" s="345">
        <v>1</v>
      </c>
      <c r="E42" s="248">
        <v>99</v>
      </c>
      <c r="F42" s="249">
        <v>0</v>
      </c>
      <c r="G42" s="249">
        <v>0</v>
      </c>
      <c r="H42" s="353">
        <v>0</v>
      </c>
      <c r="I42" s="355">
        <f t="shared" si="9"/>
        <v>99</v>
      </c>
      <c r="J42" s="26">
        <f t="shared" si="3"/>
        <v>100</v>
      </c>
      <c r="K42" s="36">
        <f t="shared" si="1"/>
        <v>99</v>
      </c>
      <c r="L42" s="246">
        <v>99</v>
      </c>
      <c r="M42" s="57">
        <f t="shared" si="6"/>
        <v>1</v>
      </c>
      <c r="N42" s="247">
        <v>94</v>
      </c>
      <c r="O42" s="39">
        <f t="shared" si="4"/>
        <v>5</v>
      </c>
      <c r="P42" s="246">
        <v>0</v>
      </c>
      <c r="Q42" s="246">
        <v>0</v>
      </c>
      <c r="R42" s="246">
        <v>0</v>
      </c>
      <c r="S42" s="243">
        <v>5</v>
      </c>
      <c r="T42" s="247">
        <v>27</v>
      </c>
      <c r="U42" s="26">
        <f t="shared" si="5"/>
        <v>1</v>
      </c>
      <c r="V42" s="252">
        <v>1</v>
      </c>
    </row>
    <row r="43" spans="1:22" x14ac:dyDescent="0.2">
      <c r="A43" s="550" t="s">
        <v>72</v>
      </c>
      <c r="B43" s="550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53"/>
      <c r="B44" s="553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54"/>
      <c r="B45" s="554"/>
      <c r="C45" s="24">
        <v>2015</v>
      </c>
      <c r="D45" s="346">
        <v>0</v>
      </c>
      <c r="E45" s="245">
        <v>60</v>
      </c>
      <c r="F45" s="246">
        <v>0</v>
      </c>
      <c r="G45" s="246">
        <v>0</v>
      </c>
      <c r="H45" s="352">
        <v>0</v>
      </c>
      <c r="I45" s="355">
        <f t="shared" si="9"/>
        <v>60</v>
      </c>
      <c r="J45" s="18">
        <f t="shared" si="3"/>
        <v>60</v>
      </c>
      <c r="K45" s="38">
        <f t="shared" si="1"/>
        <v>60</v>
      </c>
      <c r="L45" s="249">
        <v>60</v>
      </c>
      <c r="M45" s="58">
        <f t="shared" si="6"/>
        <v>1</v>
      </c>
      <c r="N45" s="250">
        <v>0</v>
      </c>
      <c r="O45" s="50">
        <f t="shared" si="4"/>
        <v>60</v>
      </c>
      <c r="P45" s="249">
        <v>0</v>
      </c>
      <c r="Q45" s="249">
        <v>0</v>
      </c>
      <c r="R45" s="249">
        <v>0</v>
      </c>
      <c r="S45" s="244">
        <v>60</v>
      </c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50" t="s">
        <v>73</v>
      </c>
      <c r="B46" s="550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3"/>
      <c r="B47" s="553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4"/>
      <c r="B48" s="554"/>
      <c r="C48" s="24">
        <v>2015</v>
      </c>
      <c r="D48" s="410">
        <f>'4.Прил 3_НД-съдии'!I8</f>
        <v>22</v>
      </c>
      <c r="E48" s="357">
        <v>45</v>
      </c>
      <c r="F48" s="249">
        <v>0</v>
      </c>
      <c r="G48" s="249">
        <v>0</v>
      </c>
      <c r="H48" s="353">
        <v>1</v>
      </c>
      <c r="I48" s="355">
        <f t="shared" si="9"/>
        <v>46</v>
      </c>
      <c r="J48" s="242">
        <f t="shared" si="3"/>
        <v>68</v>
      </c>
      <c r="K48" s="36">
        <f>N48+O48</f>
        <v>63</v>
      </c>
      <c r="L48" s="411">
        <f>'4.Прил 3_НД-съдии'!AS8</f>
        <v>37</v>
      </c>
      <c r="M48" s="57">
        <f t="shared" si="6"/>
        <v>0.58730158730158732</v>
      </c>
      <c r="N48" s="254">
        <f>'4.Прил 3_НД-съдии'!AG8</f>
        <v>49</v>
      </c>
      <c r="O48" s="39">
        <f>SUM(P48:S48)</f>
        <v>14</v>
      </c>
      <c r="P48" s="246">
        <v>0</v>
      </c>
      <c r="Q48" s="246">
        <v>0</v>
      </c>
      <c r="R48" s="246">
        <v>0</v>
      </c>
      <c r="S48" s="243">
        <v>14</v>
      </c>
      <c r="T48" s="247">
        <v>73</v>
      </c>
      <c r="U48" s="26">
        <f t="shared" si="5"/>
        <v>5</v>
      </c>
      <c r="V48" s="252">
        <v>31</v>
      </c>
    </row>
    <row r="49" spans="1:22" x14ac:dyDescent="0.2">
      <c r="A49" s="556" t="s">
        <v>33</v>
      </c>
      <c r="B49" s="550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7"/>
      <c r="B50" s="553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8"/>
      <c r="B51" s="554"/>
      <c r="C51" s="24">
        <v>2015</v>
      </c>
      <c r="D51" s="358">
        <f t="shared" si="10"/>
        <v>38</v>
      </c>
      <c r="E51" s="25">
        <f t="shared" si="10"/>
        <v>274</v>
      </c>
      <c r="F51" s="42">
        <f t="shared" si="10"/>
        <v>0</v>
      </c>
      <c r="G51" s="42">
        <f>G33+G36+G39+G42+G45+G48</f>
        <v>1</v>
      </c>
      <c r="H51" s="360">
        <f t="shared" si="10"/>
        <v>2</v>
      </c>
      <c r="I51" s="62">
        <f>I33+I36+I39+I42+I45+I48</f>
        <v>276</v>
      </c>
      <c r="J51" s="26">
        <f t="shared" si="3"/>
        <v>314</v>
      </c>
      <c r="K51" s="36">
        <f t="shared" si="11"/>
        <v>297</v>
      </c>
      <c r="L51" s="43">
        <f t="shared" si="11"/>
        <v>262</v>
      </c>
      <c r="M51" s="58">
        <f t="shared" si="6"/>
        <v>0.88215488215488214</v>
      </c>
      <c r="N51" s="26">
        <f t="shared" si="12"/>
        <v>169</v>
      </c>
      <c r="O51" s="50">
        <f t="shared" si="12"/>
        <v>128</v>
      </c>
      <c r="P51" s="43">
        <f t="shared" si="12"/>
        <v>32</v>
      </c>
      <c r="Q51" s="43">
        <f t="shared" si="12"/>
        <v>7</v>
      </c>
      <c r="R51" s="43">
        <f t="shared" si="12"/>
        <v>1</v>
      </c>
      <c r="S51" s="49">
        <f t="shared" si="12"/>
        <v>88</v>
      </c>
      <c r="T51" s="26">
        <f>T33+T36+T39+T42+T48</f>
        <v>217</v>
      </c>
      <c r="U51" s="26">
        <f>U33+U36+U39+U42+U45+U48</f>
        <v>17</v>
      </c>
      <c r="V51" s="62">
        <f>V33+V36+V39+V42+V48</f>
        <v>46</v>
      </c>
    </row>
    <row r="52" spans="1:22" x14ac:dyDescent="0.2">
      <c r="A52" s="556" t="s">
        <v>39</v>
      </c>
      <c r="B52" s="550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7"/>
      <c r="B53" s="553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8"/>
      <c r="B54" s="554"/>
      <c r="C54" s="24">
        <v>2015</v>
      </c>
      <c r="D54" s="358">
        <f t="shared" si="13"/>
        <v>90</v>
      </c>
      <c r="E54" s="25">
        <f t="shared" si="13"/>
        <v>602</v>
      </c>
      <c r="F54" s="42">
        <f t="shared" si="13"/>
        <v>1</v>
      </c>
      <c r="G54" s="42">
        <f>G30+G51</f>
        <v>1</v>
      </c>
      <c r="H54" s="360">
        <f t="shared" si="14"/>
        <v>2</v>
      </c>
      <c r="I54" s="356">
        <f t="shared" si="14"/>
        <v>604</v>
      </c>
      <c r="J54" s="51">
        <f t="shared" si="3"/>
        <v>694</v>
      </c>
      <c r="K54" s="39">
        <f t="shared" si="13"/>
        <v>642</v>
      </c>
      <c r="L54" s="42">
        <f t="shared" si="13"/>
        <v>581</v>
      </c>
      <c r="M54" s="57">
        <f t="shared" si="6"/>
        <v>0.90498442367601251</v>
      </c>
      <c r="N54" s="51">
        <f t="shared" ref="N54:V54" si="17">N30+N51</f>
        <v>452</v>
      </c>
      <c r="O54" s="39">
        <f t="shared" si="17"/>
        <v>190</v>
      </c>
      <c r="P54" s="42">
        <f t="shared" si="17"/>
        <v>32</v>
      </c>
      <c r="Q54" s="42">
        <f t="shared" si="17"/>
        <v>16</v>
      </c>
      <c r="R54" s="42">
        <f t="shared" si="17"/>
        <v>1</v>
      </c>
      <c r="S54" s="46">
        <f t="shared" si="17"/>
        <v>141</v>
      </c>
      <c r="T54" s="51">
        <f t="shared" si="17"/>
        <v>378</v>
      </c>
      <c r="U54" s="51">
        <f t="shared" si="17"/>
        <v>52</v>
      </c>
      <c r="V54" s="64">
        <f t="shared" si="17"/>
        <v>72</v>
      </c>
    </row>
    <row r="55" spans="1:22" x14ac:dyDescent="0.2">
      <c r="A55" s="538" t="s">
        <v>34</v>
      </c>
      <c r="B55" s="550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39"/>
      <c r="B56" s="553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40"/>
      <c r="B57" s="554"/>
      <c r="C57" s="24">
        <v>2015</v>
      </c>
      <c r="D57" s="413"/>
      <c r="E57" s="391"/>
      <c r="F57" s="391"/>
      <c r="G57" s="391"/>
      <c r="H57" s="391"/>
      <c r="I57" s="414"/>
      <c r="J57" s="19">
        <v>2</v>
      </c>
      <c r="K57" s="412"/>
      <c r="L57" s="382"/>
      <c r="M57" s="382"/>
      <c r="N57" s="382"/>
      <c r="O57" s="382"/>
      <c r="P57" s="382"/>
      <c r="Q57" s="382"/>
      <c r="R57" s="562" t="s">
        <v>60</v>
      </c>
      <c r="S57" s="562"/>
      <c r="T57" s="562"/>
      <c r="U57" s="562"/>
      <c r="V57" s="562"/>
    </row>
    <row r="58" spans="1:22" x14ac:dyDescent="0.2">
      <c r="A58" s="556" t="s">
        <v>67</v>
      </c>
      <c r="B58" s="550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57"/>
      <c r="B59" s="553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58"/>
      <c r="B60" s="554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28.916666666666668</v>
      </c>
      <c r="K60" s="417">
        <f>IF(J57&lt;&gt;0,K54/M1/J57,0)</f>
        <v>26.75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38" t="s">
        <v>35</v>
      </c>
      <c r="B61" s="550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39"/>
      <c r="B62" s="553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40"/>
      <c r="B63" s="554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38" t="s">
        <v>36</v>
      </c>
      <c r="B64" s="550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39"/>
      <c r="B65" s="553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40"/>
      <c r="B66" s="554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38" t="s">
        <v>38</v>
      </c>
      <c r="B67" s="550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39"/>
      <c r="B68" s="553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40"/>
      <c r="B69" s="554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38" t="s">
        <v>37</v>
      </c>
      <c r="B70" s="550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39"/>
      <c r="B71" s="553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40"/>
      <c r="B72" s="554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50" t="s">
        <v>79</v>
      </c>
      <c r="B73" s="550" t="s">
        <v>78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53"/>
      <c r="B74" s="553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54"/>
      <c r="B75" s="554"/>
      <c r="C75" s="24">
        <v>2015</v>
      </c>
      <c r="D75" s="418"/>
      <c r="E75" s="383"/>
      <c r="F75" s="425"/>
      <c r="G75" s="425"/>
      <c r="H75" s="425"/>
      <c r="I75" s="426"/>
      <c r="J75" s="19">
        <v>24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59" t="s">
        <v>77</v>
      </c>
      <c r="B76" s="550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60"/>
      <c r="B77" s="553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61"/>
      <c r="B78" s="554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28.916666666666668</v>
      </c>
      <c r="K78" s="432">
        <f>IF(J75&lt;&gt;0,K54/J75,0)</f>
        <v>26.75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617</v>
      </c>
      <c r="C80" s="442"/>
    </row>
    <row r="81" spans="1:16" s="6" customFormat="1" x14ac:dyDescent="0.2">
      <c r="A81" s="7" t="s">
        <v>602</v>
      </c>
      <c r="C81" s="442"/>
      <c r="H81" s="7" t="s">
        <v>603</v>
      </c>
      <c r="M81" s="7" t="s">
        <v>29</v>
      </c>
    </row>
    <row r="82" spans="1:16" s="6" customFormat="1" x14ac:dyDescent="0.2">
      <c r="A82" s="7" t="s">
        <v>618</v>
      </c>
      <c r="C82" s="7"/>
      <c r="I82" s="88" t="s">
        <v>616</v>
      </c>
      <c r="P82" s="88" t="s">
        <v>606</v>
      </c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topLeftCell="A16" zoomScale="85" zoomScaleNormal="85" workbookViewId="0">
      <selection activeCell="M41" sqref="M41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27" t="s">
        <v>584</v>
      </c>
      <c r="B1" s="627"/>
      <c r="C1" s="627"/>
      <c r="D1" s="627"/>
      <c r="E1" s="627"/>
      <c r="F1" s="627"/>
      <c r="G1" s="627"/>
      <c r="H1" s="465"/>
      <c r="I1" s="465"/>
      <c r="J1" s="465"/>
      <c r="K1" s="68" t="s">
        <v>587</v>
      </c>
      <c r="L1" s="375" t="s">
        <v>45</v>
      </c>
      <c r="M1" s="69">
        <v>12</v>
      </c>
      <c r="N1" s="614" t="s">
        <v>588</v>
      </c>
      <c r="O1" s="614"/>
      <c r="P1" s="614"/>
      <c r="Q1" s="614"/>
      <c r="R1" s="601" t="s">
        <v>416</v>
      </c>
      <c r="S1" s="601"/>
      <c r="T1" s="60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5" t="s">
        <v>80</v>
      </c>
      <c r="B3" s="618" t="s">
        <v>81</v>
      </c>
      <c r="C3" s="618" t="s">
        <v>82</v>
      </c>
      <c r="D3" s="619" t="s">
        <v>83</v>
      </c>
      <c r="E3" s="620"/>
      <c r="F3" s="621"/>
      <c r="G3" s="598" t="s">
        <v>422</v>
      </c>
      <c r="H3" s="598" t="s">
        <v>516</v>
      </c>
      <c r="I3" s="622" t="s">
        <v>517</v>
      </c>
      <c r="J3" s="619" t="s">
        <v>507</v>
      </c>
      <c r="K3" s="620"/>
      <c r="L3" s="620"/>
      <c r="M3" s="620"/>
      <c r="N3" s="620"/>
      <c r="O3" s="620"/>
      <c r="P3" s="624"/>
      <c r="Q3" s="612" t="s">
        <v>84</v>
      </c>
      <c r="R3" s="607" t="s">
        <v>85</v>
      </c>
    </row>
    <row r="4" spans="1:20" ht="12.75" customHeight="1" x14ac:dyDescent="0.2">
      <c r="A4" s="616"/>
      <c r="B4" s="603"/>
      <c r="C4" s="603"/>
      <c r="D4" s="603" t="s">
        <v>86</v>
      </c>
      <c r="E4" s="603" t="s">
        <v>87</v>
      </c>
      <c r="F4" s="628" t="s">
        <v>515</v>
      </c>
      <c r="G4" s="599"/>
      <c r="H4" s="599"/>
      <c r="I4" s="623"/>
      <c r="J4" s="629" t="s">
        <v>88</v>
      </c>
      <c r="K4" s="600" t="s">
        <v>89</v>
      </c>
      <c r="L4" s="600" t="s">
        <v>90</v>
      </c>
      <c r="M4" s="600" t="s">
        <v>91</v>
      </c>
      <c r="N4" s="609" t="s">
        <v>92</v>
      </c>
      <c r="O4" s="610"/>
      <c r="P4" s="625" t="s">
        <v>93</v>
      </c>
      <c r="Q4" s="613"/>
      <c r="R4" s="608"/>
    </row>
    <row r="5" spans="1:20" x14ac:dyDescent="0.2">
      <c r="A5" s="616"/>
      <c r="B5" s="603"/>
      <c r="C5" s="603"/>
      <c r="D5" s="603"/>
      <c r="E5" s="603"/>
      <c r="F5" s="599"/>
      <c r="G5" s="599"/>
      <c r="H5" s="599"/>
      <c r="I5" s="623"/>
      <c r="J5" s="623"/>
      <c r="K5" s="603"/>
      <c r="L5" s="603"/>
      <c r="M5" s="603"/>
      <c r="N5" s="603" t="s">
        <v>94</v>
      </c>
      <c r="O5" s="604" t="s">
        <v>95</v>
      </c>
      <c r="P5" s="625"/>
      <c r="Q5" s="613"/>
      <c r="R5" s="608"/>
    </row>
    <row r="6" spans="1:20" x14ac:dyDescent="0.2">
      <c r="A6" s="616"/>
      <c r="B6" s="603"/>
      <c r="C6" s="603"/>
      <c r="D6" s="603"/>
      <c r="E6" s="603"/>
      <c r="F6" s="599"/>
      <c r="G6" s="599"/>
      <c r="H6" s="599"/>
      <c r="I6" s="623"/>
      <c r="J6" s="623"/>
      <c r="K6" s="603"/>
      <c r="L6" s="603"/>
      <c r="M6" s="603"/>
      <c r="N6" s="603"/>
      <c r="O6" s="604"/>
      <c r="P6" s="625"/>
      <c r="Q6" s="613"/>
      <c r="R6" s="608"/>
    </row>
    <row r="7" spans="1:20" ht="12.75" customHeight="1" x14ac:dyDescent="0.2">
      <c r="A7" s="616"/>
      <c r="B7" s="603"/>
      <c r="C7" s="603"/>
      <c r="D7" s="603"/>
      <c r="E7" s="603"/>
      <c r="F7" s="599"/>
      <c r="G7" s="599"/>
      <c r="H7" s="599"/>
      <c r="I7" s="623"/>
      <c r="J7" s="623"/>
      <c r="K7" s="603"/>
      <c r="L7" s="603"/>
      <c r="M7" s="603"/>
      <c r="N7" s="603"/>
      <c r="O7" s="603"/>
      <c r="P7" s="625"/>
      <c r="Q7" s="613"/>
      <c r="R7" s="608"/>
    </row>
    <row r="8" spans="1:20" x14ac:dyDescent="0.2">
      <c r="A8" s="616"/>
      <c r="B8" s="603"/>
      <c r="C8" s="603"/>
      <c r="D8" s="603"/>
      <c r="E8" s="603"/>
      <c r="F8" s="599"/>
      <c r="G8" s="599"/>
      <c r="H8" s="599"/>
      <c r="I8" s="623"/>
      <c r="J8" s="623"/>
      <c r="K8" s="603"/>
      <c r="L8" s="603"/>
      <c r="M8" s="603"/>
      <c r="N8" s="603"/>
      <c r="O8" s="603"/>
      <c r="P8" s="625"/>
      <c r="Q8" s="613"/>
      <c r="R8" s="608"/>
    </row>
    <row r="9" spans="1:20" x14ac:dyDescent="0.2">
      <c r="A9" s="616"/>
      <c r="B9" s="603"/>
      <c r="C9" s="603"/>
      <c r="D9" s="603"/>
      <c r="E9" s="603"/>
      <c r="F9" s="599"/>
      <c r="G9" s="599"/>
      <c r="H9" s="599"/>
      <c r="I9" s="623"/>
      <c r="J9" s="623"/>
      <c r="K9" s="603"/>
      <c r="L9" s="603"/>
      <c r="M9" s="603"/>
      <c r="N9" s="603"/>
      <c r="O9" s="603"/>
      <c r="P9" s="625"/>
      <c r="Q9" s="613"/>
      <c r="R9" s="608"/>
    </row>
    <row r="10" spans="1:20" ht="29.25" customHeight="1" x14ac:dyDescent="0.2">
      <c r="A10" s="617"/>
      <c r="B10" s="603"/>
      <c r="C10" s="603"/>
      <c r="D10" s="603"/>
      <c r="E10" s="603"/>
      <c r="F10" s="600"/>
      <c r="G10" s="600"/>
      <c r="H10" s="600"/>
      <c r="I10" s="623"/>
      <c r="J10" s="623"/>
      <c r="K10" s="603"/>
      <c r="L10" s="603"/>
      <c r="M10" s="603"/>
      <c r="N10" s="603"/>
      <c r="O10" s="603"/>
      <c r="P10" s="626"/>
      <c r="Q10" s="613"/>
      <c r="R10" s="608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96</v>
      </c>
      <c r="B12" s="497" t="s">
        <v>97</v>
      </c>
      <c r="C12" s="201">
        <v>17</v>
      </c>
      <c r="D12" s="201">
        <v>17</v>
      </c>
      <c r="E12" s="201">
        <v>2</v>
      </c>
      <c r="F12" s="201">
        <v>0</v>
      </c>
      <c r="G12" s="201">
        <v>0</v>
      </c>
      <c r="H12" s="444">
        <f>G12+F12+E12+D12</f>
        <v>19</v>
      </c>
      <c r="I12" s="365">
        <f>SUM(C12+H12)</f>
        <v>36</v>
      </c>
      <c r="J12" s="365">
        <f>SUM(K12,L12,M12,N12,O12)</f>
        <v>31</v>
      </c>
      <c r="K12" s="201">
        <v>19</v>
      </c>
      <c r="L12" s="201">
        <v>1</v>
      </c>
      <c r="M12" s="201">
        <v>1</v>
      </c>
      <c r="N12" s="201">
        <v>6</v>
      </c>
      <c r="O12" s="201">
        <v>4</v>
      </c>
      <c r="P12" s="204">
        <v>25</v>
      </c>
      <c r="Q12" s="369">
        <f>I12-J12</f>
        <v>5</v>
      </c>
      <c r="R12" s="232">
        <v>1</v>
      </c>
    </row>
    <row r="13" spans="1:20" ht="17.25" customHeight="1" x14ac:dyDescent="0.2">
      <c r="A13" s="74" t="s">
        <v>98</v>
      </c>
      <c r="B13" s="75" t="s">
        <v>99</v>
      </c>
      <c r="C13" s="201">
        <v>5</v>
      </c>
      <c r="D13" s="201">
        <v>5</v>
      </c>
      <c r="E13" s="201">
        <v>0</v>
      </c>
      <c r="F13" s="201">
        <v>0</v>
      </c>
      <c r="G13" s="201">
        <v>0</v>
      </c>
      <c r="H13" s="444">
        <f t="shared" ref="H13:H34" si="0">G13+F13+E13+D13</f>
        <v>5</v>
      </c>
      <c r="I13" s="365">
        <f t="shared" ref="I13:I30" si="1">SUM(C13+H13)</f>
        <v>10</v>
      </c>
      <c r="J13" s="365">
        <f>SUM(K13,L13,M13,N13,O13)</f>
        <v>9</v>
      </c>
      <c r="K13" s="201">
        <v>7</v>
      </c>
      <c r="L13" s="201">
        <v>0</v>
      </c>
      <c r="M13" s="201">
        <v>0</v>
      </c>
      <c r="N13" s="201">
        <v>0</v>
      </c>
      <c r="O13" s="201">
        <v>2</v>
      </c>
      <c r="P13" s="204">
        <v>7</v>
      </c>
      <c r="Q13" s="369">
        <f t="shared" ref="Q13:Q34" si="2">I13-J13</f>
        <v>1</v>
      </c>
      <c r="R13" s="232">
        <v>0</v>
      </c>
    </row>
    <row r="14" spans="1:20" ht="15.75" customHeight="1" x14ac:dyDescent="0.2">
      <c r="A14" s="73" t="s">
        <v>100</v>
      </c>
      <c r="B14" s="75" t="s">
        <v>101</v>
      </c>
      <c r="C14" s="201">
        <v>0</v>
      </c>
      <c r="D14" s="201">
        <v>4</v>
      </c>
      <c r="E14" s="201">
        <v>1</v>
      </c>
      <c r="F14" s="201">
        <v>0</v>
      </c>
      <c r="G14" s="201">
        <v>0</v>
      </c>
      <c r="H14" s="444">
        <f t="shared" si="0"/>
        <v>5</v>
      </c>
      <c r="I14" s="365">
        <f t="shared" si="1"/>
        <v>5</v>
      </c>
      <c r="J14" s="365">
        <f t="shared" ref="J14:J34" si="3">SUM(K14,L14,M14,N14,O14)</f>
        <v>5</v>
      </c>
      <c r="K14" s="201">
        <v>5</v>
      </c>
      <c r="L14" s="201">
        <v>0</v>
      </c>
      <c r="M14" s="201">
        <v>0</v>
      </c>
      <c r="N14" s="201">
        <v>0</v>
      </c>
      <c r="O14" s="201">
        <v>0</v>
      </c>
      <c r="P14" s="204">
        <v>5</v>
      </c>
      <c r="Q14" s="369">
        <f t="shared" si="2"/>
        <v>0</v>
      </c>
      <c r="R14" s="232">
        <v>0</v>
      </c>
    </row>
    <row r="15" spans="1:20" ht="15" customHeight="1" x14ac:dyDescent="0.2">
      <c r="A15" s="73" t="s">
        <v>102</v>
      </c>
      <c r="B15" s="75" t="s">
        <v>103</v>
      </c>
      <c r="C15" s="201">
        <v>3</v>
      </c>
      <c r="D15" s="201">
        <v>1</v>
      </c>
      <c r="E15" s="201">
        <v>0</v>
      </c>
      <c r="F15" s="201">
        <v>0</v>
      </c>
      <c r="G15" s="201">
        <v>0</v>
      </c>
      <c r="H15" s="444">
        <f t="shared" si="0"/>
        <v>1</v>
      </c>
      <c r="I15" s="365">
        <f t="shared" si="1"/>
        <v>4</v>
      </c>
      <c r="J15" s="365">
        <f t="shared" si="3"/>
        <v>4</v>
      </c>
      <c r="K15" s="201">
        <v>1</v>
      </c>
      <c r="L15" s="201">
        <v>1</v>
      </c>
      <c r="M15" s="201">
        <v>0</v>
      </c>
      <c r="N15" s="201">
        <v>2</v>
      </c>
      <c r="O15" s="201">
        <v>0</v>
      </c>
      <c r="P15" s="204">
        <v>4</v>
      </c>
      <c r="Q15" s="369">
        <f t="shared" si="2"/>
        <v>0</v>
      </c>
      <c r="R15" s="232">
        <v>0</v>
      </c>
    </row>
    <row r="16" spans="1:20" ht="15.75" customHeight="1" x14ac:dyDescent="0.2">
      <c r="A16" s="73" t="s">
        <v>104</v>
      </c>
      <c r="B16" s="75" t="s">
        <v>105</v>
      </c>
      <c r="C16" s="201">
        <v>1</v>
      </c>
      <c r="D16" s="201">
        <v>4</v>
      </c>
      <c r="E16" s="201">
        <v>0</v>
      </c>
      <c r="F16" s="201">
        <v>0</v>
      </c>
      <c r="G16" s="201">
        <v>0</v>
      </c>
      <c r="H16" s="444">
        <f t="shared" si="0"/>
        <v>4</v>
      </c>
      <c r="I16" s="365">
        <f t="shared" si="1"/>
        <v>5</v>
      </c>
      <c r="J16" s="365">
        <f>SUM(K16,L16,M16,N16,O16)</f>
        <v>4</v>
      </c>
      <c r="K16" s="201">
        <v>1</v>
      </c>
      <c r="L16" s="201">
        <v>0</v>
      </c>
      <c r="M16" s="201">
        <v>0</v>
      </c>
      <c r="N16" s="201">
        <v>2</v>
      </c>
      <c r="O16" s="201">
        <v>1</v>
      </c>
      <c r="P16" s="204">
        <v>3</v>
      </c>
      <c r="Q16" s="369">
        <f t="shared" si="2"/>
        <v>1</v>
      </c>
      <c r="R16" s="232">
        <v>0</v>
      </c>
    </row>
    <row r="17" spans="1:18" ht="15.75" customHeight="1" x14ac:dyDescent="0.2">
      <c r="A17" s="517" t="s">
        <v>106</v>
      </c>
      <c r="B17" s="497" t="s">
        <v>107</v>
      </c>
      <c r="C17" s="201">
        <v>9</v>
      </c>
      <c r="D17" s="201">
        <v>19</v>
      </c>
      <c r="E17" s="201">
        <v>0</v>
      </c>
      <c r="F17" s="201">
        <v>0</v>
      </c>
      <c r="G17" s="201">
        <v>0</v>
      </c>
      <c r="H17" s="444">
        <f t="shared" si="0"/>
        <v>19</v>
      </c>
      <c r="I17" s="365">
        <f t="shared" si="1"/>
        <v>28</v>
      </c>
      <c r="J17" s="365">
        <f t="shared" si="3"/>
        <v>19</v>
      </c>
      <c r="K17" s="201">
        <v>6</v>
      </c>
      <c r="L17" s="201">
        <v>2</v>
      </c>
      <c r="M17" s="201">
        <v>1</v>
      </c>
      <c r="N17" s="201">
        <v>0</v>
      </c>
      <c r="O17" s="201">
        <v>10</v>
      </c>
      <c r="P17" s="204">
        <v>13</v>
      </c>
      <c r="Q17" s="369">
        <f t="shared" si="2"/>
        <v>9</v>
      </c>
      <c r="R17" s="232">
        <v>4</v>
      </c>
    </row>
    <row r="18" spans="1:18" ht="15" customHeight="1" x14ac:dyDescent="0.2">
      <c r="A18" s="73" t="s">
        <v>108</v>
      </c>
      <c r="B18" s="75" t="s">
        <v>109</v>
      </c>
      <c r="C18" s="201">
        <v>9</v>
      </c>
      <c r="D18" s="201">
        <v>8</v>
      </c>
      <c r="E18" s="201">
        <v>0</v>
      </c>
      <c r="F18" s="201">
        <v>0</v>
      </c>
      <c r="G18" s="201">
        <v>0</v>
      </c>
      <c r="H18" s="444">
        <f t="shared" si="0"/>
        <v>8</v>
      </c>
      <c r="I18" s="365">
        <f t="shared" si="1"/>
        <v>17</v>
      </c>
      <c r="J18" s="365">
        <f>SUM(K18,L18,M18,N18,O18)</f>
        <v>12</v>
      </c>
      <c r="K18" s="201">
        <v>6</v>
      </c>
      <c r="L18" s="201">
        <v>2</v>
      </c>
      <c r="M18" s="201">
        <v>0</v>
      </c>
      <c r="N18" s="201">
        <v>0</v>
      </c>
      <c r="O18" s="201">
        <v>4</v>
      </c>
      <c r="P18" s="204">
        <v>8</v>
      </c>
      <c r="Q18" s="369">
        <f t="shared" si="2"/>
        <v>5</v>
      </c>
      <c r="R18" s="232">
        <v>1</v>
      </c>
    </row>
    <row r="19" spans="1:18" ht="15" customHeight="1" x14ac:dyDescent="0.2">
      <c r="A19" s="517" t="s">
        <v>110</v>
      </c>
      <c r="B19" s="497" t="s">
        <v>111</v>
      </c>
      <c r="C19" s="201">
        <v>6</v>
      </c>
      <c r="D19" s="201">
        <v>8</v>
      </c>
      <c r="E19" s="201">
        <v>0</v>
      </c>
      <c r="F19" s="201">
        <v>0</v>
      </c>
      <c r="G19" s="201">
        <v>0</v>
      </c>
      <c r="H19" s="444">
        <f t="shared" si="0"/>
        <v>8</v>
      </c>
      <c r="I19" s="365">
        <f>SUM(C19+H19)</f>
        <v>14</v>
      </c>
      <c r="J19" s="365">
        <f t="shared" si="3"/>
        <v>10</v>
      </c>
      <c r="K19" s="201">
        <v>6</v>
      </c>
      <c r="L19" s="201">
        <v>0</v>
      </c>
      <c r="M19" s="201">
        <v>1</v>
      </c>
      <c r="N19" s="201">
        <v>1</v>
      </c>
      <c r="O19" s="201">
        <v>2</v>
      </c>
      <c r="P19" s="204">
        <v>7</v>
      </c>
      <c r="Q19" s="369">
        <f t="shared" si="2"/>
        <v>4</v>
      </c>
      <c r="R19" s="232">
        <v>10</v>
      </c>
    </row>
    <row r="20" spans="1:18" ht="14.25" customHeight="1" x14ac:dyDescent="0.2">
      <c r="A20" s="73" t="s">
        <v>112</v>
      </c>
      <c r="B20" s="75" t="s">
        <v>113</v>
      </c>
      <c r="C20" s="201">
        <v>1</v>
      </c>
      <c r="D20" s="201">
        <v>0</v>
      </c>
      <c r="E20" s="201">
        <v>0</v>
      </c>
      <c r="F20" s="201">
        <v>0</v>
      </c>
      <c r="G20" s="201">
        <v>0</v>
      </c>
      <c r="H20" s="444">
        <f t="shared" si="0"/>
        <v>0</v>
      </c>
      <c r="I20" s="365">
        <f t="shared" si="1"/>
        <v>1</v>
      </c>
      <c r="J20" s="365">
        <f t="shared" si="3"/>
        <v>1</v>
      </c>
      <c r="K20" s="201">
        <v>0</v>
      </c>
      <c r="L20" s="201">
        <v>0</v>
      </c>
      <c r="M20" s="201">
        <v>0</v>
      </c>
      <c r="N20" s="201">
        <v>0</v>
      </c>
      <c r="O20" s="201">
        <v>1</v>
      </c>
      <c r="P20" s="204">
        <v>1</v>
      </c>
      <c r="Q20" s="369">
        <f t="shared" si="2"/>
        <v>0</v>
      </c>
      <c r="R20" s="232">
        <v>1</v>
      </c>
    </row>
    <row r="21" spans="1:18" ht="13.5" customHeight="1" x14ac:dyDescent="0.2">
      <c r="A21" s="517" t="s">
        <v>114</v>
      </c>
      <c r="B21" s="497" t="s">
        <v>115</v>
      </c>
      <c r="C21" s="201">
        <v>9</v>
      </c>
      <c r="D21" s="201">
        <v>3</v>
      </c>
      <c r="E21" s="201">
        <v>0</v>
      </c>
      <c r="F21" s="201">
        <v>0</v>
      </c>
      <c r="G21" s="201">
        <v>0</v>
      </c>
      <c r="H21" s="444">
        <f t="shared" si="0"/>
        <v>3</v>
      </c>
      <c r="I21" s="365">
        <f t="shared" si="1"/>
        <v>12</v>
      </c>
      <c r="J21" s="365">
        <f t="shared" si="3"/>
        <v>8</v>
      </c>
      <c r="K21" s="201">
        <v>3</v>
      </c>
      <c r="L21" s="201">
        <v>0</v>
      </c>
      <c r="M21" s="201">
        <v>0</v>
      </c>
      <c r="N21" s="201">
        <v>2</v>
      </c>
      <c r="O21" s="201">
        <v>3</v>
      </c>
      <c r="P21" s="204">
        <v>1</v>
      </c>
      <c r="Q21" s="369">
        <f t="shared" si="2"/>
        <v>4</v>
      </c>
      <c r="R21" s="232">
        <v>2</v>
      </c>
    </row>
    <row r="22" spans="1:18" ht="14.25" customHeight="1" x14ac:dyDescent="0.2">
      <c r="A22" s="517" t="s">
        <v>116</v>
      </c>
      <c r="B22" s="497" t="s">
        <v>117</v>
      </c>
      <c r="C22" s="201">
        <v>2</v>
      </c>
      <c r="D22" s="201">
        <v>6</v>
      </c>
      <c r="E22" s="201">
        <v>0</v>
      </c>
      <c r="F22" s="201">
        <v>0</v>
      </c>
      <c r="G22" s="201">
        <v>0</v>
      </c>
      <c r="H22" s="444">
        <f t="shared" si="0"/>
        <v>6</v>
      </c>
      <c r="I22" s="365">
        <f t="shared" si="1"/>
        <v>8</v>
      </c>
      <c r="J22" s="365">
        <f t="shared" si="3"/>
        <v>6</v>
      </c>
      <c r="K22" s="201">
        <v>0</v>
      </c>
      <c r="L22" s="201">
        <v>0</v>
      </c>
      <c r="M22" s="201">
        <v>2</v>
      </c>
      <c r="N22" s="201">
        <v>0</v>
      </c>
      <c r="O22" s="201">
        <v>4</v>
      </c>
      <c r="P22" s="204">
        <v>6</v>
      </c>
      <c r="Q22" s="369">
        <f t="shared" si="2"/>
        <v>2</v>
      </c>
      <c r="R22" s="232">
        <v>0</v>
      </c>
    </row>
    <row r="23" spans="1:18" ht="15.75" customHeight="1" x14ac:dyDescent="0.2">
      <c r="A23" s="73" t="s">
        <v>118</v>
      </c>
      <c r="B23" s="75" t="s">
        <v>119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444">
        <f t="shared" si="0"/>
        <v>0</v>
      </c>
      <c r="I23" s="365">
        <f t="shared" si="1"/>
        <v>0</v>
      </c>
      <c r="J23" s="365">
        <f t="shared" si="3"/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4">
        <v>0</v>
      </c>
      <c r="Q23" s="369">
        <f t="shared" si="2"/>
        <v>0</v>
      </c>
      <c r="R23" s="232">
        <v>0</v>
      </c>
    </row>
    <row r="24" spans="1:18" ht="15.75" customHeight="1" x14ac:dyDescent="0.2">
      <c r="A24" s="73" t="s">
        <v>120</v>
      </c>
      <c r="B24" s="75" t="s">
        <v>121</v>
      </c>
      <c r="C24" s="201">
        <v>1</v>
      </c>
      <c r="D24" s="201">
        <v>1</v>
      </c>
      <c r="E24" s="201">
        <v>0</v>
      </c>
      <c r="F24" s="201">
        <v>0</v>
      </c>
      <c r="G24" s="201">
        <v>0</v>
      </c>
      <c r="H24" s="444">
        <f t="shared" si="0"/>
        <v>1</v>
      </c>
      <c r="I24" s="365">
        <f t="shared" si="1"/>
        <v>2</v>
      </c>
      <c r="J24" s="365">
        <f t="shared" si="3"/>
        <v>1</v>
      </c>
      <c r="K24" s="201">
        <v>0</v>
      </c>
      <c r="L24" s="201">
        <v>0</v>
      </c>
      <c r="M24" s="201">
        <v>1</v>
      </c>
      <c r="N24" s="201">
        <v>0</v>
      </c>
      <c r="O24" s="201">
        <v>0</v>
      </c>
      <c r="P24" s="204">
        <v>1</v>
      </c>
      <c r="Q24" s="369">
        <f t="shared" si="2"/>
        <v>1</v>
      </c>
      <c r="R24" s="232">
        <v>0</v>
      </c>
    </row>
    <row r="25" spans="1:18" ht="15.75" customHeight="1" x14ac:dyDescent="0.2">
      <c r="A25" s="518" t="s">
        <v>122</v>
      </c>
      <c r="B25" s="497" t="s">
        <v>123</v>
      </c>
      <c r="C25" s="201">
        <v>0</v>
      </c>
      <c r="D25" s="201">
        <v>0</v>
      </c>
      <c r="E25" s="201">
        <v>0</v>
      </c>
      <c r="F25" s="201">
        <v>0</v>
      </c>
      <c r="G25" s="201">
        <v>0</v>
      </c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4">
        <v>0</v>
      </c>
      <c r="Q25" s="369">
        <f t="shared" si="2"/>
        <v>0</v>
      </c>
      <c r="R25" s="232">
        <v>0</v>
      </c>
    </row>
    <row r="26" spans="1:18" ht="16.5" customHeight="1" x14ac:dyDescent="0.2">
      <c r="A26" s="518" t="s">
        <v>124</v>
      </c>
      <c r="B26" s="497" t="s">
        <v>125</v>
      </c>
      <c r="C26" s="201">
        <v>8</v>
      </c>
      <c r="D26" s="201">
        <v>92</v>
      </c>
      <c r="E26" s="201">
        <v>2</v>
      </c>
      <c r="F26" s="201">
        <v>0</v>
      </c>
      <c r="G26" s="201">
        <v>0</v>
      </c>
      <c r="H26" s="444">
        <f t="shared" si="0"/>
        <v>94</v>
      </c>
      <c r="I26" s="365">
        <f t="shared" si="1"/>
        <v>102</v>
      </c>
      <c r="J26" s="365">
        <f>SUM(K26,L26,M26,N26,O26)</f>
        <v>93</v>
      </c>
      <c r="K26" s="201">
        <v>76</v>
      </c>
      <c r="L26" s="201">
        <v>1</v>
      </c>
      <c r="M26" s="201">
        <v>2</v>
      </c>
      <c r="N26" s="201">
        <v>0</v>
      </c>
      <c r="O26" s="201">
        <v>14</v>
      </c>
      <c r="P26" s="204">
        <v>91</v>
      </c>
      <c r="Q26" s="369">
        <f t="shared" si="2"/>
        <v>9</v>
      </c>
      <c r="R26" s="232">
        <v>4</v>
      </c>
    </row>
    <row r="27" spans="1:18" ht="16.5" customHeight="1" x14ac:dyDescent="0.2">
      <c r="A27" s="76" t="s">
        <v>420</v>
      </c>
      <c r="B27" s="75" t="s">
        <v>126</v>
      </c>
      <c r="C27" s="201">
        <v>0</v>
      </c>
      <c r="D27" s="201">
        <v>6</v>
      </c>
      <c r="E27" s="201">
        <v>0</v>
      </c>
      <c r="F27" s="201">
        <v>0</v>
      </c>
      <c r="G27" s="201">
        <v>0</v>
      </c>
      <c r="H27" s="444">
        <f t="shared" si="0"/>
        <v>6</v>
      </c>
      <c r="I27" s="365">
        <f t="shared" si="1"/>
        <v>6</v>
      </c>
      <c r="J27" s="365">
        <f t="shared" si="3"/>
        <v>4</v>
      </c>
      <c r="K27" s="201">
        <v>0</v>
      </c>
      <c r="L27" s="201">
        <v>0</v>
      </c>
      <c r="M27" s="201">
        <v>0</v>
      </c>
      <c r="N27" s="201">
        <v>0</v>
      </c>
      <c r="O27" s="201">
        <v>4</v>
      </c>
      <c r="P27" s="204">
        <v>4</v>
      </c>
      <c r="Q27" s="369">
        <f t="shared" si="2"/>
        <v>2</v>
      </c>
      <c r="R27" s="232">
        <v>0</v>
      </c>
    </row>
    <row r="28" spans="1:18" ht="16.5" customHeight="1" x14ac:dyDescent="0.2">
      <c r="A28" s="76" t="s">
        <v>421</v>
      </c>
      <c r="B28" s="75" t="s">
        <v>127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4">
        <v>0</v>
      </c>
      <c r="Q28" s="369">
        <f t="shared" si="2"/>
        <v>0</v>
      </c>
      <c r="R28" s="232">
        <v>0</v>
      </c>
    </row>
    <row r="29" spans="1:18" ht="16.5" customHeight="1" x14ac:dyDescent="0.2">
      <c r="A29" s="76" t="s">
        <v>128</v>
      </c>
      <c r="B29" s="75" t="s">
        <v>129</v>
      </c>
      <c r="C29" s="201">
        <v>5</v>
      </c>
      <c r="D29" s="201">
        <v>21</v>
      </c>
      <c r="E29" s="201">
        <v>0</v>
      </c>
      <c r="F29" s="201">
        <v>0</v>
      </c>
      <c r="G29" s="201">
        <v>0</v>
      </c>
      <c r="H29" s="444">
        <f t="shared" si="0"/>
        <v>21</v>
      </c>
      <c r="I29" s="365">
        <f t="shared" si="1"/>
        <v>26</v>
      </c>
      <c r="J29" s="365">
        <f t="shared" si="3"/>
        <v>25</v>
      </c>
      <c r="K29" s="201">
        <v>25</v>
      </c>
      <c r="L29" s="201">
        <v>0</v>
      </c>
      <c r="M29" s="201">
        <v>0</v>
      </c>
      <c r="N29" s="201">
        <v>0</v>
      </c>
      <c r="O29" s="201">
        <v>0</v>
      </c>
      <c r="P29" s="204">
        <v>25</v>
      </c>
      <c r="Q29" s="369">
        <f t="shared" si="2"/>
        <v>1</v>
      </c>
      <c r="R29" s="232">
        <v>0</v>
      </c>
    </row>
    <row r="30" spans="1:18" ht="16.5" customHeight="1" thickBot="1" x14ac:dyDescent="0.25">
      <c r="A30" s="77" t="s">
        <v>130</v>
      </c>
      <c r="B30" s="78" t="s">
        <v>131</v>
      </c>
      <c r="C30" s="202">
        <v>0</v>
      </c>
      <c r="D30" s="202">
        <v>8</v>
      </c>
      <c r="E30" s="202">
        <v>0</v>
      </c>
      <c r="F30" s="202">
        <v>0</v>
      </c>
      <c r="G30" s="202">
        <v>0</v>
      </c>
      <c r="H30" s="444">
        <f t="shared" si="0"/>
        <v>8</v>
      </c>
      <c r="I30" s="366">
        <f t="shared" si="1"/>
        <v>8</v>
      </c>
      <c r="J30" s="366">
        <f t="shared" si="3"/>
        <v>8</v>
      </c>
      <c r="K30" s="202">
        <v>8</v>
      </c>
      <c r="L30" s="202">
        <v>0</v>
      </c>
      <c r="M30" s="202">
        <v>0</v>
      </c>
      <c r="N30" s="202">
        <v>0</v>
      </c>
      <c r="O30" s="202">
        <v>0</v>
      </c>
      <c r="P30" s="205">
        <v>8</v>
      </c>
      <c r="Q30" s="370">
        <f t="shared" si="2"/>
        <v>0</v>
      </c>
      <c r="R30" s="233">
        <v>0</v>
      </c>
    </row>
    <row r="31" spans="1:18" ht="16.5" customHeight="1" thickBot="1" x14ac:dyDescent="0.25">
      <c r="A31" s="79" t="s">
        <v>132</v>
      </c>
      <c r="B31" s="498" t="s">
        <v>133</v>
      </c>
      <c r="C31" s="329">
        <f>SUM(C$12,C$17,C$19,C$21,C$22,C$25,C$26)</f>
        <v>51</v>
      </c>
      <c r="D31" s="329">
        <f t="shared" ref="D31:R31" si="4">SUM(D$12,D$17,D$19,D$21,D$22,D$25,D$26)</f>
        <v>145</v>
      </c>
      <c r="E31" s="329">
        <f t="shared" si="4"/>
        <v>4</v>
      </c>
      <c r="F31" s="329">
        <f>SUM(F$12,F$17,F$19,F$21,F$22,F$25,F$26)</f>
        <v>0</v>
      </c>
      <c r="G31" s="329">
        <f>SUM(G$12,G$17,G$19,G$21,G$22,G$25,G$26)</f>
        <v>0</v>
      </c>
      <c r="H31" s="329">
        <f>SUM(H$12,H$17,H$19,H$21,H$22,H$25,H$26)</f>
        <v>149</v>
      </c>
      <c r="I31" s="329">
        <f>SUM(I$12,I$17,I$19,I$21,I$22,I$25,I$26)</f>
        <v>200</v>
      </c>
      <c r="J31" s="329">
        <f>SUM(J$12,J$17,J$19,J$21,J$22,J$25,J$26)</f>
        <v>167</v>
      </c>
      <c r="K31" s="329">
        <f t="shared" si="4"/>
        <v>110</v>
      </c>
      <c r="L31" s="329">
        <f t="shared" si="4"/>
        <v>4</v>
      </c>
      <c r="M31" s="329">
        <f t="shared" si="4"/>
        <v>7</v>
      </c>
      <c r="N31" s="329">
        <f t="shared" si="4"/>
        <v>9</v>
      </c>
      <c r="O31" s="329">
        <f t="shared" si="4"/>
        <v>37</v>
      </c>
      <c r="P31" s="373">
        <f t="shared" si="4"/>
        <v>143</v>
      </c>
      <c r="Q31" s="371">
        <f t="shared" si="2"/>
        <v>33</v>
      </c>
      <c r="R31" s="371">
        <f t="shared" si="4"/>
        <v>21</v>
      </c>
    </row>
    <row r="32" spans="1:18" ht="15.75" customHeight="1" x14ac:dyDescent="0.2">
      <c r="A32" s="519" t="s">
        <v>134</v>
      </c>
      <c r="B32" s="499" t="s">
        <v>135</v>
      </c>
      <c r="C32" s="203">
        <v>1</v>
      </c>
      <c r="D32" s="203">
        <v>0</v>
      </c>
      <c r="E32" s="203">
        <v>0</v>
      </c>
      <c r="F32" s="203">
        <v>1</v>
      </c>
      <c r="G32" s="203">
        <v>0</v>
      </c>
      <c r="H32" s="445">
        <f t="shared" si="0"/>
        <v>1</v>
      </c>
      <c r="I32" s="367">
        <f>SUM(C32+H32)</f>
        <v>2</v>
      </c>
      <c r="J32" s="367">
        <f t="shared" si="3"/>
        <v>2</v>
      </c>
      <c r="K32" s="203">
        <v>1</v>
      </c>
      <c r="L32" s="203">
        <v>0</v>
      </c>
      <c r="M32" s="203">
        <v>1</v>
      </c>
      <c r="N32" s="203">
        <v>0</v>
      </c>
      <c r="O32" s="203">
        <v>0</v>
      </c>
      <c r="P32" s="208">
        <v>0</v>
      </c>
      <c r="Q32" s="372">
        <f t="shared" si="2"/>
        <v>0</v>
      </c>
      <c r="R32" s="80">
        <v>2</v>
      </c>
    </row>
    <row r="33" spans="1:18" ht="15.75" customHeight="1" x14ac:dyDescent="0.2">
      <c r="A33" s="73" t="s">
        <v>136</v>
      </c>
      <c r="B33" s="75" t="s">
        <v>137</v>
      </c>
      <c r="C33" s="201">
        <v>0</v>
      </c>
      <c r="D33" s="201">
        <v>0</v>
      </c>
      <c r="E33" s="201">
        <v>0</v>
      </c>
      <c r="F33" s="201">
        <v>0</v>
      </c>
      <c r="G33" s="201">
        <v>0</v>
      </c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6">
        <v>0</v>
      </c>
      <c r="Q33" s="369">
        <f t="shared" si="2"/>
        <v>0</v>
      </c>
      <c r="R33" s="81">
        <v>0</v>
      </c>
    </row>
    <row r="34" spans="1:18" ht="15.75" customHeight="1" thickBot="1" x14ac:dyDescent="0.25">
      <c r="A34" s="82" t="s">
        <v>138</v>
      </c>
      <c r="B34" s="500" t="s">
        <v>139</v>
      </c>
      <c r="C34" s="202">
        <v>0</v>
      </c>
      <c r="D34" s="202">
        <v>158</v>
      </c>
      <c r="E34" s="202">
        <v>20</v>
      </c>
      <c r="F34" s="202">
        <v>0</v>
      </c>
      <c r="G34" s="202">
        <v>0</v>
      </c>
      <c r="H34" s="446">
        <f t="shared" si="0"/>
        <v>178</v>
      </c>
      <c r="I34" s="366">
        <f t="shared" si="5"/>
        <v>178</v>
      </c>
      <c r="J34" s="366">
        <f t="shared" si="3"/>
        <v>176</v>
      </c>
      <c r="K34" s="202">
        <v>160</v>
      </c>
      <c r="L34" s="202">
        <v>0</v>
      </c>
      <c r="M34" s="202">
        <v>0</v>
      </c>
      <c r="N34" s="202">
        <v>0</v>
      </c>
      <c r="O34" s="202">
        <v>16</v>
      </c>
      <c r="P34" s="207">
        <v>176</v>
      </c>
      <c r="Q34" s="370">
        <f t="shared" si="2"/>
        <v>2</v>
      </c>
      <c r="R34" s="83">
        <v>3</v>
      </c>
    </row>
    <row r="35" spans="1:18" ht="18" customHeight="1" thickBot="1" x14ac:dyDescent="0.25">
      <c r="A35" s="84" t="s">
        <v>580</v>
      </c>
      <c r="B35" s="501" t="s">
        <v>140</v>
      </c>
      <c r="C35" s="368">
        <f>C$31+C$32+C$34</f>
        <v>52</v>
      </c>
      <c r="D35" s="329">
        <f t="shared" ref="D35:R35" si="6">SUM(D$31,D$32,D$34)</f>
        <v>303</v>
      </c>
      <c r="E35" s="329">
        <f t="shared" si="6"/>
        <v>24</v>
      </c>
      <c r="F35" s="329">
        <f t="shared" si="6"/>
        <v>1</v>
      </c>
      <c r="G35" s="368">
        <f t="shared" si="6"/>
        <v>0</v>
      </c>
      <c r="H35" s="368">
        <f t="shared" si="6"/>
        <v>328</v>
      </c>
      <c r="I35" s="368">
        <f>SUM(I$31,I$32,I$34)</f>
        <v>380</v>
      </c>
      <c r="J35" s="368">
        <f>SUM(J$31,J$32,J$34)</f>
        <v>345</v>
      </c>
      <c r="K35" s="329">
        <f t="shared" si="6"/>
        <v>271</v>
      </c>
      <c r="L35" s="329">
        <f t="shared" si="6"/>
        <v>4</v>
      </c>
      <c r="M35" s="329">
        <f t="shared" si="6"/>
        <v>8</v>
      </c>
      <c r="N35" s="329">
        <f t="shared" si="6"/>
        <v>9</v>
      </c>
      <c r="O35" s="329">
        <f>SUM(O$31,O$32,O$34)</f>
        <v>53</v>
      </c>
      <c r="P35" s="374">
        <f>SUM(P$31,P$32,P$34)</f>
        <v>319</v>
      </c>
      <c r="Q35" s="368">
        <f>SUM(Q$31,Q$32,Q$34)</f>
        <v>35</v>
      </c>
      <c r="R35" s="371">
        <f t="shared" si="6"/>
        <v>26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141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142</v>
      </c>
      <c r="B38" s="89" t="s">
        <v>143</v>
      </c>
      <c r="C38" s="72" t="s">
        <v>144</v>
      </c>
      <c r="E38" s="605" t="s">
        <v>145</v>
      </c>
      <c r="F38" s="606" t="s">
        <v>146</v>
      </c>
      <c r="G38" s="606"/>
      <c r="H38" s="606"/>
      <c r="I38" s="606"/>
      <c r="J38" s="606" t="s">
        <v>147</v>
      </c>
      <c r="K38" s="606"/>
      <c r="L38" s="606"/>
      <c r="M38" s="606"/>
      <c r="N38" s="611"/>
      <c r="O38" s="611"/>
      <c r="P38" s="611"/>
      <c r="Q38" s="611"/>
      <c r="R38" s="103"/>
    </row>
    <row r="39" spans="1:18" x14ac:dyDescent="0.2">
      <c r="A39" s="89" t="s">
        <v>148</v>
      </c>
      <c r="B39" s="75">
        <v>2100</v>
      </c>
      <c r="C39" s="230">
        <v>161</v>
      </c>
      <c r="E39" s="605"/>
      <c r="F39" s="452" t="s">
        <v>149</v>
      </c>
      <c r="G39" s="452" t="s">
        <v>150</v>
      </c>
      <c r="H39" s="452" t="s">
        <v>151</v>
      </c>
      <c r="I39" s="452" t="s">
        <v>152</v>
      </c>
      <c r="J39" s="452" t="s">
        <v>149</v>
      </c>
      <c r="K39" s="452" t="s">
        <v>150</v>
      </c>
      <c r="L39" s="452" t="s">
        <v>151</v>
      </c>
      <c r="M39" s="452" t="s">
        <v>152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49</v>
      </c>
      <c r="E40" s="466">
        <v>56</v>
      </c>
      <c r="F40" s="466">
        <v>7</v>
      </c>
      <c r="G40" s="467">
        <v>9</v>
      </c>
      <c r="H40" s="467">
        <v>9</v>
      </c>
      <c r="I40" s="467">
        <v>23</v>
      </c>
      <c r="J40" s="467">
        <v>0</v>
      </c>
      <c r="K40" s="467">
        <v>6</v>
      </c>
      <c r="L40" s="467">
        <v>0</v>
      </c>
      <c r="M40" s="467">
        <v>2</v>
      </c>
      <c r="N40" s="454"/>
      <c r="O40" s="454"/>
      <c r="P40" s="454"/>
      <c r="Q40" s="454"/>
      <c r="R40" s="103"/>
    </row>
    <row r="41" spans="1:18" x14ac:dyDescent="0.2">
      <c r="A41" s="89" t="s">
        <v>155</v>
      </c>
      <c r="B41" s="75" t="s">
        <v>156</v>
      </c>
      <c r="C41" s="230">
        <v>21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02"/>
      <c r="P42" s="602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157</v>
      </c>
      <c r="B44" s="89" t="s">
        <v>143</v>
      </c>
      <c r="C44" s="376" t="s">
        <v>144</v>
      </c>
      <c r="G44" s="459"/>
      <c r="H44" s="460"/>
      <c r="I44" s="460"/>
      <c r="P44" s="98"/>
    </row>
    <row r="45" spans="1:18" x14ac:dyDescent="0.2">
      <c r="A45" s="89" t="s">
        <v>158</v>
      </c>
      <c r="B45" s="75" t="s">
        <v>159</v>
      </c>
      <c r="C45" s="91">
        <v>1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160</v>
      </c>
      <c r="B46" s="75" t="s">
        <v>161</v>
      </c>
      <c r="C46" s="91">
        <v>1</v>
      </c>
      <c r="D46" s="103"/>
      <c r="H46" s="456"/>
      <c r="I46" s="456"/>
      <c r="J46" s="456"/>
      <c r="P46" s="455"/>
    </row>
    <row r="47" spans="1:18" x14ac:dyDescent="0.2">
      <c r="A47" s="89" t="s">
        <v>162</v>
      </c>
      <c r="B47" s="75" t="s">
        <v>163</v>
      </c>
      <c r="C47" s="91">
        <v>0</v>
      </c>
      <c r="D47" s="103"/>
      <c r="E47" s="459"/>
      <c r="F47" s="459"/>
      <c r="G47" s="103"/>
      <c r="H47" s="456"/>
      <c r="I47" s="456"/>
      <c r="J47" s="562" t="s">
        <v>60</v>
      </c>
      <c r="K47" s="562"/>
      <c r="L47" s="562"/>
      <c r="M47" s="562"/>
      <c r="N47" s="562"/>
      <c r="O47" s="562"/>
      <c r="P47" s="455"/>
    </row>
    <row r="48" spans="1:18" ht="24.95" customHeight="1" x14ac:dyDescent="0.2">
      <c r="A48" s="95" t="s">
        <v>518</v>
      </c>
      <c r="B48" s="75" t="s">
        <v>164</v>
      </c>
      <c r="C48" s="91">
        <v>0</v>
      </c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93" t="s">
        <v>166</v>
      </c>
      <c r="B51" s="594" t="s">
        <v>143</v>
      </c>
      <c r="C51" s="595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93"/>
      <c r="B52" s="594"/>
      <c r="C52" s="595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167</v>
      </c>
      <c r="B53" s="106" t="s">
        <v>168</v>
      </c>
      <c r="C53" s="91">
        <v>0</v>
      </c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169</v>
      </c>
      <c r="B54" s="106" t="s">
        <v>170</v>
      </c>
      <c r="C54" s="91">
        <v>0</v>
      </c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171</v>
      </c>
      <c r="B55" s="106" t="s">
        <v>172</v>
      </c>
      <c r="C55" s="91">
        <v>0</v>
      </c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173</v>
      </c>
      <c r="B56" s="106" t="s">
        <v>174</v>
      </c>
      <c r="C56" s="91">
        <v>0</v>
      </c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601</v>
      </c>
      <c r="B58" s="71"/>
      <c r="C58" s="596" t="s">
        <v>613</v>
      </c>
      <c r="D58" s="596"/>
      <c r="E58" s="596"/>
      <c r="F58" s="596"/>
      <c r="K58" s="597" t="s">
        <v>615</v>
      </c>
      <c r="L58" s="597"/>
      <c r="M58" s="597"/>
      <c r="N58" s="597"/>
      <c r="O58" s="597"/>
      <c r="P58" s="597"/>
    </row>
    <row r="59" spans="1:16" s="70" customFormat="1" x14ac:dyDescent="0.2">
      <c r="M59" s="70" t="s">
        <v>605</v>
      </c>
    </row>
    <row r="60" spans="1:16" s="70" customFormat="1" x14ac:dyDescent="0.2">
      <c r="A60" s="71" t="s">
        <v>612</v>
      </c>
      <c r="B60" s="71"/>
      <c r="C60" s="596" t="s">
        <v>614</v>
      </c>
      <c r="D60" s="596"/>
      <c r="E60" s="596"/>
      <c r="F60" s="596"/>
      <c r="K60" s="597" t="s">
        <v>175</v>
      </c>
      <c r="L60" s="597"/>
      <c r="M60" s="597"/>
      <c r="N60" s="597"/>
      <c r="O60" s="597"/>
      <c r="P60" s="597"/>
    </row>
    <row r="61" spans="1:16" s="70" customFormat="1" x14ac:dyDescent="0.2">
      <c r="O61" s="70" t="s">
        <v>606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abSelected="1" topLeftCell="A34" zoomScale="85" zoomScaleNormal="85" workbookViewId="0">
      <selection activeCell="W52" sqref="W52"/>
    </sheetView>
  </sheetViews>
  <sheetFormatPr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89" t="s">
        <v>598</v>
      </c>
      <c r="B1" s="689"/>
      <c r="C1" s="689"/>
      <c r="D1" s="689"/>
      <c r="E1" s="689"/>
      <c r="F1" s="689"/>
      <c r="G1" s="689"/>
      <c r="H1" s="689"/>
      <c r="I1" s="689"/>
      <c r="J1" s="689"/>
      <c r="K1" s="279" t="s">
        <v>587</v>
      </c>
      <c r="L1" s="377" t="s">
        <v>45</v>
      </c>
      <c r="M1" s="280">
        <v>12</v>
      </c>
      <c r="N1" s="690" t="s">
        <v>599</v>
      </c>
      <c r="O1" s="690"/>
      <c r="P1" s="690"/>
      <c r="Q1" s="690"/>
      <c r="R1" s="485"/>
      <c r="T1" s="574" t="s">
        <v>416</v>
      </c>
      <c r="U1" s="574"/>
      <c r="V1" s="574"/>
    </row>
    <row r="2" spans="1:30" s="6" customFormat="1" ht="13.5" thickBot="1" x14ac:dyDescent="0.25">
      <c r="A2" s="485"/>
      <c r="B2" s="686" t="s">
        <v>176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8"/>
      <c r="T2" s="686" t="s">
        <v>177</v>
      </c>
      <c r="U2" s="687"/>
      <c r="V2" s="687"/>
      <c r="W2" s="687"/>
      <c r="X2" s="687"/>
      <c r="Y2" s="687"/>
      <c r="Z2" s="687"/>
      <c r="AA2" s="687"/>
      <c r="AB2" s="687"/>
      <c r="AC2" s="687"/>
      <c r="AD2" s="688"/>
    </row>
    <row r="3" spans="1:30" ht="12.75" customHeight="1" x14ac:dyDescent="0.2">
      <c r="A3" s="691" t="s">
        <v>178</v>
      </c>
      <c r="B3" s="659" t="s">
        <v>81</v>
      </c>
      <c r="C3" s="694" t="s">
        <v>179</v>
      </c>
      <c r="D3" s="677" t="s">
        <v>180</v>
      </c>
      <c r="E3" s="677"/>
      <c r="F3" s="677"/>
      <c r="G3" s="636"/>
      <c r="H3" s="652" t="s">
        <v>422</v>
      </c>
      <c r="I3" s="661" t="s">
        <v>581</v>
      </c>
      <c r="J3" s="665" t="s">
        <v>582</v>
      </c>
      <c r="K3" s="636" t="s">
        <v>0</v>
      </c>
      <c r="L3" s="637"/>
      <c r="M3" s="637"/>
      <c r="N3" s="638"/>
      <c r="O3" s="642" t="s">
        <v>181</v>
      </c>
      <c r="P3" s="643"/>
      <c r="Q3" s="652" t="s">
        <v>182</v>
      </c>
      <c r="R3" s="652" t="s">
        <v>85</v>
      </c>
      <c r="S3" s="653" t="s">
        <v>183</v>
      </c>
      <c r="T3" s="656" t="s">
        <v>184</v>
      </c>
      <c r="U3" s="639"/>
      <c r="V3" s="639" t="s">
        <v>525</v>
      </c>
      <c r="W3" s="639"/>
      <c r="X3" s="639"/>
      <c r="Y3" s="639"/>
      <c r="Z3" s="639"/>
      <c r="AA3" s="639"/>
      <c r="AB3" s="639"/>
      <c r="AC3" s="639"/>
      <c r="AD3" s="680" t="s">
        <v>185</v>
      </c>
    </row>
    <row r="4" spans="1:30" ht="26.25" customHeight="1" x14ac:dyDescent="0.2">
      <c r="A4" s="692"/>
      <c r="B4" s="660"/>
      <c r="C4" s="695"/>
      <c r="D4" s="631" t="s">
        <v>186</v>
      </c>
      <c r="E4" s="683" t="s">
        <v>187</v>
      </c>
      <c r="F4" s="684"/>
      <c r="G4" s="685"/>
      <c r="H4" s="634"/>
      <c r="I4" s="662"/>
      <c r="J4" s="647"/>
      <c r="K4" s="646" t="s">
        <v>565</v>
      </c>
      <c r="L4" s="633" t="s">
        <v>188</v>
      </c>
      <c r="M4" s="632" t="s">
        <v>189</v>
      </c>
      <c r="N4" s="632"/>
      <c r="O4" s="644"/>
      <c r="P4" s="645"/>
      <c r="Q4" s="634"/>
      <c r="R4" s="634"/>
      <c r="S4" s="654"/>
      <c r="T4" s="649" t="s">
        <v>186</v>
      </c>
      <c r="U4" s="633" t="s">
        <v>190</v>
      </c>
      <c r="V4" s="633" t="s">
        <v>191</v>
      </c>
      <c r="W4" s="633" t="s">
        <v>192</v>
      </c>
      <c r="X4" s="632" t="s">
        <v>193</v>
      </c>
      <c r="Y4" s="632"/>
      <c r="Z4" s="633" t="s">
        <v>194</v>
      </c>
      <c r="AA4" s="633" t="s">
        <v>195</v>
      </c>
      <c r="AB4" s="633" t="s">
        <v>196</v>
      </c>
      <c r="AC4" s="633" t="s">
        <v>197</v>
      </c>
      <c r="AD4" s="681"/>
    </row>
    <row r="5" spans="1:30" x14ac:dyDescent="0.2">
      <c r="A5" s="692"/>
      <c r="B5" s="660"/>
      <c r="C5" s="695"/>
      <c r="D5" s="631"/>
      <c r="E5" s="633" t="s">
        <v>524</v>
      </c>
      <c r="F5" s="631" t="s">
        <v>86</v>
      </c>
      <c r="G5" s="678" t="s">
        <v>198</v>
      </c>
      <c r="H5" s="634"/>
      <c r="I5" s="662"/>
      <c r="J5" s="647"/>
      <c r="K5" s="647"/>
      <c r="L5" s="634"/>
      <c r="M5" s="631" t="s">
        <v>191</v>
      </c>
      <c r="N5" s="633" t="s">
        <v>199</v>
      </c>
      <c r="O5" s="631" t="s">
        <v>200</v>
      </c>
      <c r="P5" s="631" t="s">
        <v>201</v>
      </c>
      <c r="Q5" s="634"/>
      <c r="R5" s="634"/>
      <c r="S5" s="654"/>
      <c r="T5" s="650"/>
      <c r="U5" s="634"/>
      <c r="V5" s="634"/>
      <c r="W5" s="634"/>
      <c r="X5" s="631" t="s">
        <v>186</v>
      </c>
      <c r="Y5" s="631" t="s">
        <v>508</v>
      </c>
      <c r="Z5" s="634"/>
      <c r="AA5" s="634"/>
      <c r="AB5" s="634"/>
      <c r="AC5" s="634"/>
      <c r="AD5" s="681"/>
    </row>
    <row r="6" spans="1:30" x14ac:dyDescent="0.2">
      <c r="A6" s="692"/>
      <c r="B6" s="660"/>
      <c r="C6" s="695"/>
      <c r="D6" s="631"/>
      <c r="E6" s="634"/>
      <c r="F6" s="631"/>
      <c r="G6" s="678"/>
      <c r="H6" s="634"/>
      <c r="I6" s="662"/>
      <c r="J6" s="647"/>
      <c r="K6" s="647"/>
      <c r="L6" s="634"/>
      <c r="M6" s="631"/>
      <c r="N6" s="634"/>
      <c r="O6" s="631"/>
      <c r="P6" s="631"/>
      <c r="Q6" s="634"/>
      <c r="R6" s="634"/>
      <c r="S6" s="654"/>
      <c r="T6" s="650"/>
      <c r="U6" s="634"/>
      <c r="V6" s="634"/>
      <c r="W6" s="634"/>
      <c r="X6" s="631"/>
      <c r="Y6" s="631"/>
      <c r="Z6" s="634"/>
      <c r="AA6" s="634"/>
      <c r="AB6" s="634"/>
      <c r="AC6" s="634"/>
      <c r="AD6" s="681"/>
    </row>
    <row r="7" spans="1:30" ht="57" customHeight="1" x14ac:dyDescent="0.2">
      <c r="A7" s="692"/>
      <c r="B7" s="660"/>
      <c r="C7" s="695"/>
      <c r="D7" s="631"/>
      <c r="E7" s="634"/>
      <c r="F7" s="631"/>
      <c r="G7" s="678"/>
      <c r="H7" s="634"/>
      <c r="I7" s="662"/>
      <c r="J7" s="647"/>
      <c r="K7" s="647"/>
      <c r="L7" s="634"/>
      <c r="M7" s="631"/>
      <c r="N7" s="634"/>
      <c r="O7" s="631"/>
      <c r="P7" s="631"/>
      <c r="Q7" s="634"/>
      <c r="R7" s="634"/>
      <c r="S7" s="654"/>
      <c r="T7" s="650"/>
      <c r="U7" s="634"/>
      <c r="V7" s="634"/>
      <c r="W7" s="634"/>
      <c r="X7" s="631"/>
      <c r="Y7" s="631"/>
      <c r="Z7" s="634"/>
      <c r="AA7" s="634"/>
      <c r="AB7" s="634"/>
      <c r="AC7" s="634"/>
      <c r="AD7" s="681"/>
    </row>
    <row r="8" spans="1:30" ht="49.5" customHeight="1" x14ac:dyDescent="0.2">
      <c r="A8" s="693"/>
      <c r="B8" s="660"/>
      <c r="C8" s="696"/>
      <c r="D8" s="633"/>
      <c r="E8" s="635"/>
      <c r="F8" s="633"/>
      <c r="G8" s="679"/>
      <c r="H8" s="635"/>
      <c r="I8" s="663"/>
      <c r="J8" s="648"/>
      <c r="K8" s="648"/>
      <c r="L8" s="635"/>
      <c r="M8" s="633"/>
      <c r="N8" s="635"/>
      <c r="O8" s="633"/>
      <c r="P8" s="633"/>
      <c r="Q8" s="635"/>
      <c r="R8" s="635"/>
      <c r="S8" s="655"/>
      <c r="T8" s="651"/>
      <c r="U8" s="635"/>
      <c r="V8" s="635"/>
      <c r="W8" s="635"/>
      <c r="X8" s="631"/>
      <c r="Y8" s="631"/>
      <c r="Z8" s="635"/>
      <c r="AA8" s="635"/>
      <c r="AB8" s="635"/>
      <c r="AC8" s="635"/>
      <c r="AD8" s="682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202</v>
      </c>
      <c r="B10" s="492" t="s">
        <v>107</v>
      </c>
      <c r="C10" s="213">
        <v>1</v>
      </c>
      <c r="D10" s="209">
        <v>3</v>
      </c>
      <c r="E10" s="209">
        <v>0</v>
      </c>
      <c r="F10" s="209">
        <v>3</v>
      </c>
      <c r="G10" s="209">
        <v>0</v>
      </c>
      <c r="H10" s="209">
        <v>0</v>
      </c>
      <c r="I10" s="331">
        <f>D10+H10</f>
        <v>3</v>
      </c>
      <c r="J10" s="332">
        <f>I10+C10</f>
        <v>4</v>
      </c>
      <c r="K10" s="332">
        <f>L10+M10</f>
        <v>4</v>
      </c>
      <c r="L10" s="209">
        <v>2</v>
      </c>
      <c r="M10" s="209">
        <v>2</v>
      </c>
      <c r="N10" s="209">
        <v>2</v>
      </c>
      <c r="O10" s="209">
        <v>0</v>
      </c>
      <c r="P10" s="209">
        <v>0</v>
      </c>
      <c r="Q10" s="209">
        <v>3</v>
      </c>
      <c r="R10" s="209">
        <v>1</v>
      </c>
      <c r="S10" s="468">
        <f>J10-K10</f>
        <v>0</v>
      </c>
      <c r="T10" s="210">
        <v>4</v>
      </c>
      <c r="U10" s="209">
        <v>1</v>
      </c>
      <c r="V10" s="331">
        <f>X10+AA10+Z10+AB10+AC10</f>
        <v>3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3</v>
      </c>
      <c r="AC10" s="209">
        <v>0</v>
      </c>
      <c r="AD10" s="214">
        <v>2</v>
      </c>
    </row>
    <row r="11" spans="1:30" x14ac:dyDescent="0.2">
      <c r="A11" s="111" t="s">
        <v>203</v>
      </c>
      <c r="B11" s="112" t="s">
        <v>204</v>
      </c>
      <c r="C11" s="210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468">
        <f t="shared" ref="S11:S56" si="3">J11-K11</f>
        <v>0</v>
      </c>
      <c r="T11" s="210">
        <v>0</v>
      </c>
      <c r="U11" s="209">
        <v>0</v>
      </c>
      <c r="V11" s="331">
        <f>X11+AA11+Z11+AB11+AC11</f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14">
        <v>0</v>
      </c>
    </row>
    <row r="12" spans="1:30" x14ac:dyDescent="0.2">
      <c r="A12" s="111" t="s">
        <v>205</v>
      </c>
      <c r="B12" s="112" t="s">
        <v>206</v>
      </c>
      <c r="C12" s="210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331">
        <f t="shared" si="0"/>
        <v>0</v>
      </c>
      <c r="J12" s="332">
        <f>I12+C12</f>
        <v>0</v>
      </c>
      <c r="K12" s="332">
        <f t="shared" si="2"/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  <c r="S12" s="468">
        <f t="shared" si="3"/>
        <v>0</v>
      </c>
      <c r="T12" s="210">
        <v>0</v>
      </c>
      <c r="U12" s="209">
        <v>0</v>
      </c>
      <c r="V12" s="331">
        <f t="shared" ref="V12:V46" si="4">X12+AA12+Z12+AB12+AC12</f>
        <v>0</v>
      </c>
      <c r="W12" s="209">
        <v>0</v>
      </c>
      <c r="X12" s="209">
        <v>0</v>
      </c>
      <c r="Y12" s="209">
        <v>0</v>
      </c>
      <c r="Z12" s="215">
        <v>0</v>
      </c>
      <c r="AA12" s="209">
        <v>0</v>
      </c>
      <c r="AB12" s="209">
        <v>0</v>
      </c>
      <c r="AC12" s="209">
        <v>0</v>
      </c>
      <c r="AD12" s="214">
        <v>0</v>
      </c>
    </row>
    <row r="13" spans="1:30" x14ac:dyDescent="0.2">
      <c r="A13" s="111" t="s">
        <v>207</v>
      </c>
      <c r="B13" s="112" t="s">
        <v>208</v>
      </c>
      <c r="C13" s="210">
        <v>1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331">
        <f t="shared" si="0"/>
        <v>0</v>
      </c>
      <c r="J13" s="332">
        <f t="shared" si="1"/>
        <v>1</v>
      </c>
      <c r="K13" s="332">
        <f t="shared" si="2"/>
        <v>1</v>
      </c>
      <c r="L13" s="209">
        <v>1</v>
      </c>
      <c r="M13" s="209">
        <v>0</v>
      </c>
      <c r="N13" s="209">
        <v>0</v>
      </c>
      <c r="O13" s="209">
        <v>0</v>
      </c>
      <c r="P13" s="209">
        <v>0</v>
      </c>
      <c r="Q13" s="209">
        <v>0</v>
      </c>
      <c r="R13" s="209">
        <v>1</v>
      </c>
      <c r="S13" s="468">
        <f t="shared" si="3"/>
        <v>0</v>
      </c>
      <c r="T13" s="210">
        <v>1</v>
      </c>
      <c r="U13" s="209">
        <v>1</v>
      </c>
      <c r="V13" s="331">
        <f t="shared" si="4"/>
        <v>0</v>
      </c>
      <c r="W13" s="209">
        <v>0</v>
      </c>
      <c r="X13" s="209">
        <v>0</v>
      </c>
      <c r="Y13" s="209">
        <v>0</v>
      </c>
      <c r="Z13" s="209">
        <v>0</v>
      </c>
      <c r="AA13" s="209">
        <v>0</v>
      </c>
      <c r="AB13" s="209">
        <v>0</v>
      </c>
      <c r="AC13" s="209">
        <v>0</v>
      </c>
      <c r="AD13" s="214">
        <v>0</v>
      </c>
    </row>
    <row r="14" spans="1:30" x14ac:dyDescent="0.2">
      <c r="A14" s="111" t="s">
        <v>209</v>
      </c>
      <c r="B14" s="112" t="s">
        <v>210</v>
      </c>
      <c r="C14" s="210">
        <v>0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331">
        <f t="shared" si="0"/>
        <v>0</v>
      </c>
      <c r="J14" s="332">
        <f t="shared" si="1"/>
        <v>0</v>
      </c>
      <c r="K14" s="332">
        <f>L14+M14</f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468">
        <f t="shared" si="3"/>
        <v>0</v>
      </c>
      <c r="T14" s="210">
        <v>0</v>
      </c>
      <c r="U14" s="209">
        <v>0</v>
      </c>
      <c r="V14" s="331">
        <f t="shared" si="4"/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09">
        <v>0</v>
      </c>
      <c r="AC14" s="209">
        <v>0</v>
      </c>
      <c r="AD14" s="214">
        <v>0</v>
      </c>
    </row>
    <row r="15" spans="1:30" x14ac:dyDescent="0.2">
      <c r="A15" s="111" t="s">
        <v>211</v>
      </c>
      <c r="B15" s="112" t="s">
        <v>212</v>
      </c>
      <c r="C15" s="210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209">
        <v>0</v>
      </c>
      <c r="R15" s="209">
        <v>0</v>
      </c>
      <c r="S15" s="468">
        <f t="shared" si="3"/>
        <v>0</v>
      </c>
      <c r="T15" s="210">
        <v>0</v>
      </c>
      <c r="U15" s="209">
        <v>0</v>
      </c>
      <c r="V15" s="331">
        <f t="shared" si="4"/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14">
        <v>0</v>
      </c>
    </row>
    <row r="16" spans="1:30" x14ac:dyDescent="0.2">
      <c r="A16" s="111" t="s">
        <v>213</v>
      </c>
      <c r="B16" s="112" t="s">
        <v>214</v>
      </c>
      <c r="C16" s="210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468">
        <f t="shared" si="3"/>
        <v>0</v>
      </c>
      <c r="T16" s="210">
        <v>0</v>
      </c>
      <c r="U16" s="209">
        <v>0</v>
      </c>
      <c r="V16" s="331">
        <f t="shared" si="4"/>
        <v>0</v>
      </c>
      <c r="W16" s="209">
        <v>0</v>
      </c>
      <c r="X16" s="209">
        <v>0</v>
      </c>
      <c r="Y16" s="209">
        <v>0</v>
      </c>
      <c r="Z16" s="209">
        <v>0</v>
      </c>
      <c r="AA16" s="209">
        <v>0</v>
      </c>
      <c r="AB16" s="209">
        <v>0</v>
      </c>
      <c r="AC16" s="209">
        <v>0</v>
      </c>
      <c r="AD16" s="214">
        <v>0</v>
      </c>
    </row>
    <row r="17" spans="1:30" x14ac:dyDescent="0.2">
      <c r="A17" s="111" t="s">
        <v>215</v>
      </c>
      <c r="B17" s="112" t="s">
        <v>216</v>
      </c>
      <c r="C17" s="210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331">
        <f>D17+H17</f>
        <v>0</v>
      </c>
      <c r="J17" s="332">
        <f t="shared" si="1"/>
        <v>0</v>
      </c>
      <c r="K17" s="332">
        <f t="shared" si="2"/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468">
        <f t="shared" si="3"/>
        <v>0</v>
      </c>
      <c r="T17" s="210">
        <v>0</v>
      </c>
      <c r="U17" s="209">
        <v>0</v>
      </c>
      <c r="V17" s="331">
        <f t="shared" si="4"/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14">
        <v>0</v>
      </c>
    </row>
    <row r="18" spans="1:30" x14ac:dyDescent="0.2">
      <c r="A18" s="111" t="s">
        <v>217</v>
      </c>
      <c r="B18" s="112" t="s">
        <v>218</v>
      </c>
      <c r="C18" s="210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468">
        <f t="shared" si="3"/>
        <v>0</v>
      </c>
      <c r="T18" s="210">
        <v>0</v>
      </c>
      <c r="U18" s="209">
        <v>0</v>
      </c>
      <c r="V18" s="331">
        <f t="shared" si="4"/>
        <v>0</v>
      </c>
      <c r="W18" s="209">
        <v>0</v>
      </c>
      <c r="X18" s="209">
        <v>0</v>
      </c>
      <c r="Y18" s="209">
        <v>0</v>
      </c>
      <c r="Z18" s="209">
        <v>0</v>
      </c>
      <c r="AA18" s="209">
        <v>0</v>
      </c>
      <c r="AB18" s="209">
        <v>0</v>
      </c>
      <c r="AC18" s="209">
        <v>0</v>
      </c>
      <c r="AD18" s="214">
        <v>0</v>
      </c>
    </row>
    <row r="19" spans="1:30" ht="13.5" customHeight="1" x14ac:dyDescent="0.2">
      <c r="A19" s="334" t="s">
        <v>219</v>
      </c>
      <c r="B19" s="492" t="s">
        <v>111</v>
      </c>
      <c r="C19" s="210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331">
        <f t="shared" si="0"/>
        <v>0</v>
      </c>
      <c r="J19" s="332">
        <f t="shared" si="1"/>
        <v>0</v>
      </c>
      <c r="K19" s="332">
        <f t="shared" si="2"/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0</v>
      </c>
      <c r="S19" s="468">
        <f t="shared" si="3"/>
        <v>0</v>
      </c>
      <c r="T19" s="210">
        <v>0</v>
      </c>
      <c r="U19" s="209">
        <v>0</v>
      </c>
      <c r="V19" s="331">
        <f t="shared" si="4"/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14">
        <v>0</v>
      </c>
    </row>
    <row r="20" spans="1:30" ht="12.75" customHeight="1" x14ac:dyDescent="0.2">
      <c r="A20" s="113" t="s">
        <v>220</v>
      </c>
      <c r="B20" s="112" t="s">
        <v>221</v>
      </c>
      <c r="C20" s="210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331">
        <f t="shared" si="0"/>
        <v>0</v>
      </c>
      <c r="J20" s="332">
        <f t="shared" si="1"/>
        <v>0</v>
      </c>
      <c r="K20" s="332">
        <f t="shared" si="2"/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09">
        <v>0</v>
      </c>
      <c r="S20" s="468">
        <f t="shared" si="3"/>
        <v>0</v>
      </c>
      <c r="T20" s="210">
        <v>0</v>
      </c>
      <c r="U20" s="209">
        <v>0</v>
      </c>
      <c r="V20" s="331">
        <f t="shared" si="4"/>
        <v>0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14">
        <v>0</v>
      </c>
    </row>
    <row r="21" spans="1:30" ht="13.5" customHeight="1" x14ac:dyDescent="0.2">
      <c r="A21" s="335" t="s">
        <v>222</v>
      </c>
      <c r="B21" s="492" t="s">
        <v>115</v>
      </c>
      <c r="C21" s="210">
        <v>1</v>
      </c>
      <c r="D21" s="209">
        <v>1</v>
      </c>
      <c r="E21" s="209">
        <v>0</v>
      </c>
      <c r="F21" s="209">
        <v>1</v>
      </c>
      <c r="G21" s="209">
        <v>0</v>
      </c>
      <c r="H21" s="209">
        <v>0</v>
      </c>
      <c r="I21" s="331">
        <f t="shared" si="0"/>
        <v>1</v>
      </c>
      <c r="J21" s="332">
        <f t="shared" si="1"/>
        <v>2</v>
      </c>
      <c r="K21" s="332">
        <f t="shared" si="2"/>
        <v>2</v>
      </c>
      <c r="L21" s="209">
        <v>0</v>
      </c>
      <c r="M21" s="209">
        <v>2</v>
      </c>
      <c r="N21" s="209">
        <v>2</v>
      </c>
      <c r="O21" s="209">
        <v>0</v>
      </c>
      <c r="P21" s="209">
        <v>0</v>
      </c>
      <c r="Q21" s="209">
        <v>2</v>
      </c>
      <c r="R21" s="209">
        <v>0</v>
      </c>
      <c r="S21" s="468">
        <f t="shared" si="3"/>
        <v>0</v>
      </c>
      <c r="T21" s="210">
        <v>2</v>
      </c>
      <c r="U21" s="209">
        <v>0</v>
      </c>
      <c r="V21" s="331">
        <f t="shared" si="4"/>
        <v>2</v>
      </c>
      <c r="W21" s="209">
        <v>0</v>
      </c>
      <c r="X21" s="209">
        <v>2</v>
      </c>
      <c r="Y21" s="209">
        <v>2</v>
      </c>
      <c r="Z21" s="209">
        <v>0</v>
      </c>
      <c r="AA21" s="209">
        <v>0</v>
      </c>
      <c r="AB21" s="209">
        <v>0</v>
      </c>
      <c r="AC21" s="209">
        <v>0</v>
      </c>
      <c r="AD21" s="214">
        <v>2</v>
      </c>
    </row>
    <row r="22" spans="1:30" ht="13.5" customHeight="1" x14ac:dyDescent="0.2">
      <c r="A22" s="335" t="s">
        <v>223</v>
      </c>
      <c r="B22" s="492" t="s">
        <v>117</v>
      </c>
      <c r="C22" s="210">
        <v>6</v>
      </c>
      <c r="D22" s="209">
        <v>18</v>
      </c>
      <c r="E22" s="209">
        <v>1</v>
      </c>
      <c r="F22" s="209">
        <v>17</v>
      </c>
      <c r="G22" s="209">
        <v>1</v>
      </c>
      <c r="H22" s="209">
        <v>1</v>
      </c>
      <c r="I22" s="331">
        <f t="shared" si="0"/>
        <v>19</v>
      </c>
      <c r="J22" s="332">
        <f t="shared" si="1"/>
        <v>25</v>
      </c>
      <c r="K22" s="332">
        <f t="shared" si="2"/>
        <v>21</v>
      </c>
      <c r="L22" s="209">
        <v>7</v>
      </c>
      <c r="M22" s="209">
        <v>14</v>
      </c>
      <c r="N22" s="209">
        <v>11</v>
      </c>
      <c r="O22" s="209">
        <v>1</v>
      </c>
      <c r="P22" s="209">
        <v>0</v>
      </c>
      <c r="Q22" s="209">
        <v>15</v>
      </c>
      <c r="R22" s="209">
        <v>10</v>
      </c>
      <c r="S22" s="468">
        <f t="shared" si="3"/>
        <v>4</v>
      </c>
      <c r="T22" s="210">
        <v>41</v>
      </c>
      <c r="U22" s="209">
        <v>0</v>
      </c>
      <c r="V22" s="331">
        <f t="shared" si="4"/>
        <v>39</v>
      </c>
      <c r="W22" s="209">
        <v>0</v>
      </c>
      <c r="X22" s="209">
        <v>33</v>
      </c>
      <c r="Y22" s="209">
        <v>19</v>
      </c>
      <c r="Z22" s="209">
        <v>2</v>
      </c>
      <c r="AA22" s="209">
        <v>0</v>
      </c>
      <c r="AB22" s="209">
        <v>4</v>
      </c>
      <c r="AC22" s="209">
        <v>0</v>
      </c>
      <c r="AD22" s="214">
        <v>20</v>
      </c>
    </row>
    <row r="23" spans="1:30" x14ac:dyDescent="0.2">
      <c r="A23" s="111" t="s">
        <v>224</v>
      </c>
      <c r="B23" s="112" t="s">
        <v>225</v>
      </c>
      <c r="C23" s="210">
        <v>4</v>
      </c>
      <c r="D23" s="209">
        <v>10</v>
      </c>
      <c r="E23" s="209">
        <v>0</v>
      </c>
      <c r="F23" s="209">
        <v>10</v>
      </c>
      <c r="G23" s="209">
        <v>1</v>
      </c>
      <c r="H23" s="209">
        <v>1</v>
      </c>
      <c r="I23" s="331">
        <f t="shared" si="0"/>
        <v>11</v>
      </c>
      <c r="J23" s="332">
        <f t="shared" si="1"/>
        <v>15</v>
      </c>
      <c r="K23" s="332">
        <f t="shared" si="2"/>
        <v>13</v>
      </c>
      <c r="L23" s="209">
        <v>6</v>
      </c>
      <c r="M23" s="209">
        <v>7</v>
      </c>
      <c r="N23" s="209">
        <v>6</v>
      </c>
      <c r="O23" s="209">
        <v>1</v>
      </c>
      <c r="P23" s="209">
        <v>0</v>
      </c>
      <c r="Q23" s="209">
        <v>9</v>
      </c>
      <c r="R23" s="209">
        <v>8</v>
      </c>
      <c r="S23" s="468">
        <f t="shared" si="3"/>
        <v>2</v>
      </c>
      <c r="T23" s="210">
        <v>34</v>
      </c>
      <c r="U23" s="209">
        <v>0</v>
      </c>
      <c r="V23" s="331">
        <f t="shared" si="4"/>
        <v>33</v>
      </c>
      <c r="W23" s="209">
        <v>0</v>
      </c>
      <c r="X23" s="209">
        <v>27</v>
      </c>
      <c r="Y23" s="209">
        <v>15</v>
      </c>
      <c r="Z23" s="209">
        <v>2</v>
      </c>
      <c r="AA23" s="209">
        <v>0</v>
      </c>
      <c r="AB23" s="209">
        <v>4</v>
      </c>
      <c r="AC23" s="209">
        <v>0</v>
      </c>
      <c r="AD23" s="214">
        <v>15</v>
      </c>
    </row>
    <row r="24" spans="1:30" x14ac:dyDescent="0.2">
      <c r="A24" s="111" t="s">
        <v>226</v>
      </c>
      <c r="B24" s="112" t="s">
        <v>227</v>
      </c>
      <c r="C24" s="210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331">
        <f t="shared" si="0"/>
        <v>0</v>
      </c>
      <c r="J24" s="332">
        <f>I24+C24</f>
        <v>0</v>
      </c>
      <c r="K24" s="332">
        <f t="shared" si="2"/>
        <v>0</v>
      </c>
      <c r="L24" s="209">
        <v>0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09">
        <v>0</v>
      </c>
      <c r="S24" s="468">
        <f t="shared" si="3"/>
        <v>0</v>
      </c>
      <c r="T24" s="210">
        <v>0</v>
      </c>
      <c r="U24" s="209">
        <v>0</v>
      </c>
      <c r="V24" s="331">
        <f t="shared" si="4"/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v>0</v>
      </c>
      <c r="AB24" s="209">
        <v>0</v>
      </c>
      <c r="AC24" s="209">
        <v>0</v>
      </c>
      <c r="AD24" s="214">
        <v>0</v>
      </c>
    </row>
    <row r="25" spans="1:30" x14ac:dyDescent="0.2">
      <c r="A25" s="111" t="s">
        <v>228</v>
      </c>
      <c r="B25" s="112" t="s">
        <v>229</v>
      </c>
      <c r="C25" s="210">
        <v>2</v>
      </c>
      <c r="D25" s="209">
        <v>3</v>
      </c>
      <c r="E25" s="209">
        <v>1</v>
      </c>
      <c r="F25" s="209">
        <v>2</v>
      </c>
      <c r="G25" s="209">
        <v>0</v>
      </c>
      <c r="H25" s="209">
        <v>0</v>
      </c>
      <c r="I25" s="331">
        <f t="shared" si="0"/>
        <v>3</v>
      </c>
      <c r="J25" s="332">
        <f t="shared" si="1"/>
        <v>5</v>
      </c>
      <c r="K25" s="332">
        <f t="shared" si="2"/>
        <v>4</v>
      </c>
      <c r="L25" s="209">
        <v>1</v>
      </c>
      <c r="M25" s="209">
        <v>3</v>
      </c>
      <c r="N25" s="209">
        <v>1</v>
      </c>
      <c r="O25" s="209">
        <v>0</v>
      </c>
      <c r="P25" s="209">
        <v>0</v>
      </c>
      <c r="Q25" s="209">
        <v>3</v>
      </c>
      <c r="R25" s="209">
        <v>2</v>
      </c>
      <c r="S25" s="468">
        <f t="shared" si="3"/>
        <v>1</v>
      </c>
      <c r="T25" s="210">
        <v>3</v>
      </c>
      <c r="U25" s="209">
        <v>0</v>
      </c>
      <c r="V25" s="331">
        <f t="shared" si="4"/>
        <v>2</v>
      </c>
      <c r="W25" s="209">
        <v>0</v>
      </c>
      <c r="X25" s="209">
        <v>2</v>
      </c>
      <c r="Y25" s="209">
        <v>1</v>
      </c>
      <c r="Z25" s="209">
        <v>0</v>
      </c>
      <c r="AA25" s="209">
        <v>0</v>
      </c>
      <c r="AB25" s="209">
        <v>0</v>
      </c>
      <c r="AC25" s="209">
        <v>0</v>
      </c>
      <c r="AD25" s="214">
        <v>1</v>
      </c>
    </row>
    <row r="26" spans="1:30" x14ac:dyDescent="0.2">
      <c r="A26" s="111" t="s">
        <v>230</v>
      </c>
      <c r="B26" s="112" t="s">
        <v>231</v>
      </c>
      <c r="C26" s="210">
        <v>0</v>
      </c>
      <c r="D26" s="209">
        <v>3</v>
      </c>
      <c r="E26" s="209">
        <v>0</v>
      </c>
      <c r="F26" s="209">
        <v>3</v>
      </c>
      <c r="G26" s="209">
        <v>0</v>
      </c>
      <c r="H26" s="209">
        <v>0</v>
      </c>
      <c r="I26" s="331">
        <f t="shared" si="0"/>
        <v>3</v>
      </c>
      <c r="J26" s="332">
        <f t="shared" si="1"/>
        <v>3</v>
      </c>
      <c r="K26" s="332">
        <f t="shared" si="2"/>
        <v>3</v>
      </c>
      <c r="L26" s="209">
        <v>0</v>
      </c>
      <c r="M26" s="209">
        <v>3</v>
      </c>
      <c r="N26" s="209">
        <v>3</v>
      </c>
      <c r="O26" s="209">
        <v>0</v>
      </c>
      <c r="P26" s="209">
        <v>0</v>
      </c>
      <c r="Q26" s="209">
        <v>2</v>
      </c>
      <c r="R26" s="209">
        <v>0</v>
      </c>
      <c r="S26" s="468">
        <f t="shared" si="3"/>
        <v>0</v>
      </c>
      <c r="T26" s="210">
        <v>3</v>
      </c>
      <c r="U26" s="209">
        <v>0</v>
      </c>
      <c r="V26" s="331">
        <f t="shared" si="4"/>
        <v>3</v>
      </c>
      <c r="W26" s="209">
        <v>0</v>
      </c>
      <c r="X26" s="209">
        <v>3</v>
      </c>
      <c r="Y26" s="209">
        <v>3</v>
      </c>
      <c r="Z26" s="209">
        <v>0</v>
      </c>
      <c r="AA26" s="209">
        <v>0</v>
      </c>
      <c r="AB26" s="209">
        <v>0</v>
      </c>
      <c r="AC26" s="209">
        <v>0</v>
      </c>
      <c r="AD26" s="214">
        <v>3</v>
      </c>
    </row>
    <row r="27" spans="1:30" x14ac:dyDescent="0.2">
      <c r="A27" s="111" t="s">
        <v>232</v>
      </c>
      <c r="B27" s="112" t="s">
        <v>233</v>
      </c>
      <c r="C27" s="210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331">
        <f t="shared" si="0"/>
        <v>0</v>
      </c>
      <c r="J27" s="332">
        <f t="shared" si="1"/>
        <v>0</v>
      </c>
      <c r="K27" s="332">
        <f t="shared" si="2"/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0</v>
      </c>
      <c r="S27" s="468">
        <f t="shared" si="3"/>
        <v>0</v>
      </c>
      <c r="T27" s="210">
        <v>0</v>
      </c>
      <c r="U27" s="209">
        <v>0</v>
      </c>
      <c r="V27" s="331">
        <f t="shared" si="4"/>
        <v>0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14">
        <v>0</v>
      </c>
    </row>
    <row r="28" spans="1:30" x14ac:dyDescent="0.2">
      <c r="A28" s="111" t="s">
        <v>234</v>
      </c>
      <c r="B28" s="112" t="s">
        <v>235</v>
      </c>
      <c r="C28" s="210">
        <v>0</v>
      </c>
      <c r="D28" s="209">
        <v>0</v>
      </c>
      <c r="E28" s="209">
        <v>0</v>
      </c>
      <c r="F28" s="209">
        <v>0</v>
      </c>
      <c r="G28" s="209">
        <v>0</v>
      </c>
      <c r="H28" s="209">
        <v>0</v>
      </c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209">
        <v>0</v>
      </c>
      <c r="S28" s="468">
        <f t="shared" si="3"/>
        <v>0</v>
      </c>
      <c r="T28" s="210">
        <v>0</v>
      </c>
      <c r="U28" s="209">
        <v>0</v>
      </c>
      <c r="V28" s="331">
        <f t="shared" si="4"/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14">
        <v>0</v>
      </c>
    </row>
    <row r="29" spans="1:30" x14ac:dyDescent="0.2">
      <c r="A29" s="111" t="s">
        <v>236</v>
      </c>
      <c r="B29" s="112" t="s">
        <v>237</v>
      </c>
      <c r="C29" s="210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468">
        <f t="shared" si="3"/>
        <v>0</v>
      </c>
      <c r="T29" s="210">
        <v>0</v>
      </c>
      <c r="U29" s="209">
        <v>0</v>
      </c>
      <c r="V29" s="331">
        <f t="shared" si="4"/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14">
        <v>0</v>
      </c>
    </row>
    <row r="30" spans="1:30" ht="13.5" customHeight="1" x14ac:dyDescent="0.2">
      <c r="A30" s="336" t="s">
        <v>238</v>
      </c>
      <c r="B30" s="492" t="s">
        <v>123</v>
      </c>
      <c r="C30" s="210">
        <v>0</v>
      </c>
      <c r="D30" s="209">
        <v>4</v>
      </c>
      <c r="E30" s="209">
        <v>0</v>
      </c>
      <c r="F30" s="209">
        <v>4</v>
      </c>
      <c r="G30" s="209">
        <v>0</v>
      </c>
      <c r="H30" s="209">
        <v>0</v>
      </c>
      <c r="I30" s="331">
        <f t="shared" si="0"/>
        <v>4</v>
      </c>
      <c r="J30" s="332">
        <f t="shared" si="1"/>
        <v>4</v>
      </c>
      <c r="K30" s="332">
        <f t="shared" si="2"/>
        <v>4</v>
      </c>
      <c r="L30" s="209">
        <v>1</v>
      </c>
      <c r="M30" s="209">
        <v>3</v>
      </c>
      <c r="N30" s="209">
        <v>3</v>
      </c>
      <c r="O30" s="209">
        <v>0</v>
      </c>
      <c r="P30" s="209">
        <v>0</v>
      </c>
      <c r="Q30" s="209">
        <v>4</v>
      </c>
      <c r="R30" s="209">
        <v>0</v>
      </c>
      <c r="S30" s="468">
        <f t="shared" si="3"/>
        <v>0</v>
      </c>
      <c r="T30" s="210">
        <v>4</v>
      </c>
      <c r="U30" s="209">
        <v>0</v>
      </c>
      <c r="V30" s="331">
        <f t="shared" si="4"/>
        <v>4</v>
      </c>
      <c r="W30" s="209">
        <v>0</v>
      </c>
      <c r="X30" s="209">
        <v>3</v>
      </c>
      <c r="Y30" s="209">
        <v>3</v>
      </c>
      <c r="Z30" s="209">
        <v>0</v>
      </c>
      <c r="AA30" s="209">
        <v>1</v>
      </c>
      <c r="AB30" s="209">
        <v>0</v>
      </c>
      <c r="AC30" s="209">
        <v>0</v>
      </c>
      <c r="AD30" s="214">
        <v>3</v>
      </c>
    </row>
    <row r="31" spans="1:30" x14ac:dyDescent="0.2">
      <c r="A31" s="114" t="s">
        <v>239</v>
      </c>
      <c r="B31" s="112" t="s">
        <v>240</v>
      </c>
      <c r="C31" s="210">
        <v>0</v>
      </c>
      <c r="D31" s="209">
        <v>3</v>
      </c>
      <c r="E31" s="209">
        <v>0</v>
      </c>
      <c r="F31" s="209">
        <v>3</v>
      </c>
      <c r="G31" s="209">
        <v>0</v>
      </c>
      <c r="H31" s="209">
        <v>0</v>
      </c>
      <c r="I31" s="331">
        <f t="shared" si="0"/>
        <v>3</v>
      </c>
      <c r="J31" s="332">
        <f t="shared" si="1"/>
        <v>3</v>
      </c>
      <c r="K31" s="332">
        <f t="shared" si="2"/>
        <v>3</v>
      </c>
      <c r="L31" s="209">
        <v>1</v>
      </c>
      <c r="M31" s="209">
        <v>2</v>
      </c>
      <c r="N31" s="209">
        <v>2</v>
      </c>
      <c r="O31" s="209">
        <v>0</v>
      </c>
      <c r="P31" s="209">
        <v>0</v>
      </c>
      <c r="Q31" s="209">
        <v>3</v>
      </c>
      <c r="R31" s="209">
        <v>0</v>
      </c>
      <c r="S31" s="468">
        <f t="shared" si="3"/>
        <v>0</v>
      </c>
      <c r="T31" s="210">
        <v>3</v>
      </c>
      <c r="U31" s="209">
        <v>0</v>
      </c>
      <c r="V31" s="331">
        <f t="shared" si="4"/>
        <v>3</v>
      </c>
      <c r="W31" s="209">
        <v>0</v>
      </c>
      <c r="X31" s="209">
        <v>2</v>
      </c>
      <c r="Y31" s="209">
        <v>2</v>
      </c>
      <c r="Z31" s="209">
        <v>0</v>
      </c>
      <c r="AA31" s="209">
        <v>1</v>
      </c>
      <c r="AB31" s="209">
        <v>0</v>
      </c>
      <c r="AC31" s="209">
        <v>0</v>
      </c>
      <c r="AD31" s="214">
        <v>2</v>
      </c>
    </row>
    <row r="32" spans="1:30" x14ac:dyDescent="0.2">
      <c r="A32" s="111" t="s">
        <v>509</v>
      </c>
      <c r="B32" s="112" t="s">
        <v>241</v>
      </c>
      <c r="C32" s="210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468">
        <f t="shared" si="3"/>
        <v>0</v>
      </c>
      <c r="T32" s="210">
        <v>0</v>
      </c>
      <c r="U32" s="209">
        <v>0</v>
      </c>
      <c r="V32" s="331">
        <f t="shared" si="4"/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14">
        <v>0</v>
      </c>
    </row>
    <row r="33" spans="1:30" ht="13.5" customHeight="1" x14ac:dyDescent="0.2">
      <c r="A33" s="334" t="s">
        <v>242</v>
      </c>
      <c r="B33" s="492" t="s">
        <v>243</v>
      </c>
      <c r="C33" s="210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468">
        <f t="shared" si="3"/>
        <v>0</v>
      </c>
      <c r="T33" s="210">
        <v>0</v>
      </c>
      <c r="U33" s="209">
        <v>0</v>
      </c>
      <c r="V33" s="331">
        <f t="shared" si="4"/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14">
        <v>0</v>
      </c>
    </row>
    <row r="34" spans="1:30" ht="13.5" customHeight="1" x14ac:dyDescent="0.2">
      <c r="A34" s="335" t="s">
        <v>244</v>
      </c>
      <c r="B34" s="492" t="s">
        <v>125</v>
      </c>
      <c r="C34" s="210">
        <v>0</v>
      </c>
      <c r="D34" s="209">
        <v>3</v>
      </c>
      <c r="E34" s="209">
        <v>0</v>
      </c>
      <c r="F34" s="209">
        <v>3</v>
      </c>
      <c r="G34" s="209">
        <v>0</v>
      </c>
      <c r="H34" s="209">
        <v>0</v>
      </c>
      <c r="I34" s="331">
        <f t="shared" si="0"/>
        <v>3</v>
      </c>
      <c r="J34" s="332">
        <f t="shared" si="1"/>
        <v>3</v>
      </c>
      <c r="K34" s="332">
        <f t="shared" si="2"/>
        <v>2</v>
      </c>
      <c r="L34" s="209">
        <v>0</v>
      </c>
      <c r="M34" s="209">
        <v>2</v>
      </c>
      <c r="N34" s="209">
        <v>2</v>
      </c>
      <c r="O34" s="209">
        <v>0</v>
      </c>
      <c r="P34" s="209">
        <v>0</v>
      </c>
      <c r="Q34" s="209">
        <v>2</v>
      </c>
      <c r="R34" s="209">
        <v>0</v>
      </c>
      <c r="S34" s="468">
        <f t="shared" si="3"/>
        <v>1</v>
      </c>
      <c r="T34" s="210">
        <v>2</v>
      </c>
      <c r="U34" s="209">
        <v>0</v>
      </c>
      <c r="V34" s="331">
        <f t="shared" si="4"/>
        <v>2</v>
      </c>
      <c r="W34" s="209">
        <v>0</v>
      </c>
      <c r="X34" s="209">
        <v>1</v>
      </c>
      <c r="Y34" s="209">
        <v>0</v>
      </c>
      <c r="Z34" s="209">
        <v>0</v>
      </c>
      <c r="AA34" s="209">
        <v>1</v>
      </c>
      <c r="AB34" s="209">
        <v>0</v>
      </c>
      <c r="AC34" s="209">
        <v>0</v>
      </c>
      <c r="AD34" s="214">
        <v>2</v>
      </c>
    </row>
    <row r="35" spans="1:30" x14ac:dyDescent="0.2">
      <c r="A35" s="111" t="s">
        <v>245</v>
      </c>
      <c r="B35" s="112" t="s">
        <v>127</v>
      </c>
      <c r="C35" s="210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331">
        <f t="shared" si="0"/>
        <v>0</v>
      </c>
      <c r="J35" s="332">
        <f t="shared" si="1"/>
        <v>0</v>
      </c>
      <c r="K35" s="332">
        <f t="shared" si="2"/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468">
        <f t="shared" si="3"/>
        <v>0</v>
      </c>
      <c r="T35" s="210">
        <v>0</v>
      </c>
      <c r="U35" s="209">
        <v>0</v>
      </c>
      <c r="V35" s="331">
        <f t="shared" si="4"/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14">
        <v>0</v>
      </c>
    </row>
    <row r="36" spans="1:30" x14ac:dyDescent="0.2">
      <c r="A36" s="111" t="s">
        <v>246</v>
      </c>
      <c r="B36" s="112" t="s">
        <v>129</v>
      </c>
      <c r="C36" s="210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331">
        <f t="shared" si="0"/>
        <v>0</v>
      </c>
      <c r="J36" s="332">
        <f t="shared" si="1"/>
        <v>0</v>
      </c>
      <c r="K36" s="332">
        <f t="shared" si="2"/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468">
        <f t="shared" si="3"/>
        <v>0</v>
      </c>
      <c r="T36" s="210">
        <v>0</v>
      </c>
      <c r="U36" s="209">
        <v>0</v>
      </c>
      <c r="V36" s="331">
        <f t="shared" si="4"/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14">
        <v>0</v>
      </c>
    </row>
    <row r="37" spans="1:30" ht="13.5" customHeight="1" x14ac:dyDescent="0.2">
      <c r="A37" s="334" t="s">
        <v>247</v>
      </c>
      <c r="B37" s="492" t="s">
        <v>135</v>
      </c>
      <c r="C37" s="210">
        <v>1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331">
        <f t="shared" si="0"/>
        <v>0</v>
      </c>
      <c r="J37" s="332">
        <f t="shared" si="1"/>
        <v>1</v>
      </c>
      <c r="K37" s="332">
        <f t="shared" si="2"/>
        <v>1</v>
      </c>
      <c r="L37" s="209">
        <v>1</v>
      </c>
      <c r="M37" s="209">
        <v>0</v>
      </c>
      <c r="N37" s="209">
        <v>0</v>
      </c>
      <c r="O37" s="209">
        <v>0</v>
      </c>
      <c r="P37" s="209">
        <v>0</v>
      </c>
      <c r="Q37" s="209">
        <v>1</v>
      </c>
      <c r="R37" s="209">
        <v>0</v>
      </c>
      <c r="S37" s="468">
        <f t="shared" si="3"/>
        <v>0</v>
      </c>
      <c r="T37" s="210">
        <v>1</v>
      </c>
      <c r="U37" s="209">
        <v>0</v>
      </c>
      <c r="V37" s="331">
        <f t="shared" si="4"/>
        <v>1</v>
      </c>
      <c r="W37" s="209">
        <v>0</v>
      </c>
      <c r="X37" s="209">
        <v>0</v>
      </c>
      <c r="Y37" s="209">
        <v>0</v>
      </c>
      <c r="Z37" s="209">
        <v>0</v>
      </c>
      <c r="AA37" s="209">
        <v>1</v>
      </c>
      <c r="AB37" s="209">
        <v>0</v>
      </c>
      <c r="AC37" s="209">
        <v>0</v>
      </c>
      <c r="AD37" s="214">
        <v>0</v>
      </c>
    </row>
    <row r="38" spans="1:30" ht="13.5" customHeight="1" x14ac:dyDescent="0.2">
      <c r="A38" s="335" t="s">
        <v>248</v>
      </c>
      <c r="B38" s="492" t="s">
        <v>139</v>
      </c>
      <c r="C38" s="210">
        <v>0</v>
      </c>
      <c r="D38" s="209">
        <v>2</v>
      </c>
      <c r="E38" s="209">
        <v>0</v>
      </c>
      <c r="F38" s="209">
        <v>2</v>
      </c>
      <c r="G38" s="209">
        <v>0</v>
      </c>
      <c r="H38" s="209">
        <v>0</v>
      </c>
      <c r="I38" s="331">
        <f t="shared" si="0"/>
        <v>2</v>
      </c>
      <c r="J38" s="332">
        <f t="shared" si="1"/>
        <v>2</v>
      </c>
      <c r="K38" s="332">
        <f t="shared" si="2"/>
        <v>2</v>
      </c>
      <c r="L38" s="209">
        <v>0</v>
      </c>
      <c r="M38" s="209">
        <v>2</v>
      </c>
      <c r="N38" s="209">
        <v>2</v>
      </c>
      <c r="O38" s="209">
        <v>0</v>
      </c>
      <c r="P38" s="209">
        <v>0</v>
      </c>
      <c r="Q38" s="209">
        <v>2</v>
      </c>
      <c r="R38" s="209">
        <v>0</v>
      </c>
      <c r="S38" s="468">
        <f t="shared" si="3"/>
        <v>0</v>
      </c>
      <c r="T38" s="210">
        <v>2</v>
      </c>
      <c r="U38" s="209">
        <v>0</v>
      </c>
      <c r="V38" s="331">
        <f t="shared" si="4"/>
        <v>2</v>
      </c>
      <c r="W38" s="209">
        <v>0</v>
      </c>
      <c r="X38" s="209">
        <v>1</v>
      </c>
      <c r="Y38" s="209">
        <v>1</v>
      </c>
      <c r="Z38" s="209">
        <v>0</v>
      </c>
      <c r="AA38" s="209">
        <v>0</v>
      </c>
      <c r="AB38" s="209">
        <v>1</v>
      </c>
      <c r="AC38" s="209">
        <v>0</v>
      </c>
      <c r="AD38" s="214">
        <v>2</v>
      </c>
    </row>
    <row r="39" spans="1:30" x14ac:dyDescent="0.2">
      <c r="A39" s="111" t="s">
        <v>249</v>
      </c>
      <c r="B39" s="112" t="s">
        <v>250</v>
      </c>
      <c r="C39" s="210">
        <v>0</v>
      </c>
      <c r="D39" s="209">
        <v>1</v>
      </c>
      <c r="E39" s="209">
        <v>0</v>
      </c>
      <c r="F39" s="209">
        <v>1</v>
      </c>
      <c r="G39" s="209">
        <v>0</v>
      </c>
      <c r="H39" s="209">
        <v>0</v>
      </c>
      <c r="I39" s="331">
        <f t="shared" si="0"/>
        <v>1</v>
      </c>
      <c r="J39" s="332">
        <f t="shared" si="1"/>
        <v>1</v>
      </c>
      <c r="K39" s="332">
        <f t="shared" si="2"/>
        <v>1</v>
      </c>
      <c r="L39" s="209">
        <v>0</v>
      </c>
      <c r="M39" s="209">
        <v>1</v>
      </c>
      <c r="N39" s="209">
        <v>1</v>
      </c>
      <c r="O39" s="209">
        <v>0</v>
      </c>
      <c r="P39" s="209">
        <v>0</v>
      </c>
      <c r="Q39" s="209">
        <v>1</v>
      </c>
      <c r="R39" s="209">
        <v>0</v>
      </c>
      <c r="S39" s="468">
        <f t="shared" si="3"/>
        <v>0</v>
      </c>
      <c r="T39" s="210">
        <v>1</v>
      </c>
      <c r="U39" s="209">
        <v>0</v>
      </c>
      <c r="V39" s="331">
        <f t="shared" si="4"/>
        <v>1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1</v>
      </c>
      <c r="AC39" s="209">
        <v>0</v>
      </c>
      <c r="AD39" s="214">
        <v>1</v>
      </c>
    </row>
    <row r="40" spans="1:30" ht="13.5" customHeight="1" x14ac:dyDescent="0.2">
      <c r="A40" s="336" t="s">
        <v>251</v>
      </c>
      <c r="B40" s="492" t="s">
        <v>252</v>
      </c>
      <c r="C40" s="210">
        <v>0</v>
      </c>
      <c r="D40" s="209">
        <v>18</v>
      </c>
      <c r="E40" s="209">
        <v>0</v>
      </c>
      <c r="F40" s="209">
        <v>18</v>
      </c>
      <c r="G40" s="209">
        <v>0</v>
      </c>
      <c r="H40" s="209">
        <v>0</v>
      </c>
      <c r="I40" s="331">
        <f t="shared" si="0"/>
        <v>18</v>
      </c>
      <c r="J40" s="332">
        <f t="shared" si="1"/>
        <v>18</v>
      </c>
      <c r="K40" s="332">
        <f t="shared" si="2"/>
        <v>17</v>
      </c>
      <c r="L40" s="209">
        <v>0</v>
      </c>
      <c r="M40" s="209">
        <v>17</v>
      </c>
      <c r="N40" s="209">
        <v>17</v>
      </c>
      <c r="O40" s="209">
        <v>0</v>
      </c>
      <c r="P40" s="209">
        <v>0</v>
      </c>
      <c r="Q40" s="209">
        <v>17</v>
      </c>
      <c r="R40" s="209">
        <v>0</v>
      </c>
      <c r="S40" s="468">
        <f t="shared" si="3"/>
        <v>1</v>
      </c>
      <c r="T40" s="210">
        <v>17</v>
      </c>
      <c r="U40" s="209">
        <v>0</v>
      </c>
      <c r="V40" s="331">
        <f t="shared" si="4"/>
        <v>17</v>
      </c>
      <c r="W40" s="209">
        <v>0</v>
      </c>
      <c r="X40" s="209">
        <v>6</v>
      </c>
      <c r="Y40" s="209">
        <v>3</v>
      </c>
      <c r="Z40" s="209">
        <v>0</v>
      </c>
      <c r="AA40" s="209">
        <v>0</v>
      </c>
      <c r="AB40" s="209">
        <v>11</v>
      </c>
      <c r="AC40" s="209">
        <v>0</v>
      </c>
      <c r="AD40" s="214">
        <v>17</v>
      </c>
    </row>
    <row r="41" spans="1:30" x14ac:dyDescent="0.2">
      <c r="A41" s="111" t="s">
        <v>253</v>
      </c>
      <c r="B41" s="112" t="s">
        <v>254</v>
      </c>
      <c r="C41" s="210">
        <v>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331">
        <f t="shared" si="0"/>
        <v>0</v>
      </c>
      <c r="J41" s="332">
        <f t="shared" si="1"/>
        <v>0</v>
      </c>
      <c r="K41" s="332">
        <f t="shared" si="2"/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468">
        <f t="shared" si="3"/>
        <v>0</v>
      </c>
      <c r="T41" s="210">
        <v>0</v>
      </c>
      <c r="U41" s="209">
        <v>0</v>
      </c>
      <c r="V41" s="331">
        <f t="shared" si="4"/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14">
        <v>0</v>
      </c>
    </row>
    <row r="42" spans="1:30" x14ac:dyDescent="0.2">
      <c r="A42" s="111" t="s">
        <v>255</v>
      </c>
      <c r="B42" s="112" t="s">
        <v>256</v>
      </c>
      <c r="C42" s="210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331">
        <f t="shared" si="0"/>
        <v>0</v>
      </c>
      <c r="J42" s="332">
        <f t="shared" si="1"/>
        <v>0</v>
      </c>
      <c r="K42" s="332">
        <f t="shared" si="2"/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468">
        <f t="shared" si="3"/>
        <v>0</v>
      </c>
      <c r="T42" s="210">
        <v>0</v>
      </c>
      <c r="U42" s="209">
        <v>0</v>
      </c>
      <c r="V42" s="331">
        <f t="shared" si="4"/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14">
        <v>0</v>
      </c>
    </row>
    <row r="43" spans="1:30" ht="25.5" x14ac:dyDescent="0.2">
      <c r="A43" s="113" t="s">
        <v>257</v>
      </c>
      <c r="B43" s="112" t="s">
        <v>258</v>
      </c>
      <c r="C43" s="210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331">
        <f t="shared" si="0"/>
        <v>0</v>
      </c>
      <c r="J43" s="332">
        <f t="shared" si="1"/>
        <v>0</v>
      </c>
      <c r="K43" s="332">
        <f t="shared" si="2"/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468">
        <f t="shared" si="3"/>
        <v>0</v>
      </c>
      <c r="T43" s="210">
        <v>0</v>
      </c>
      <c r="U43" s="209">
        <v>0</v>
      </c>
      <c r="V43" s="331">
        <f t="shared" si="4"/>
        <v>0</v>
      </c>
      <c r="W43" s="209">
        <v>0</v>
      </c>
      <c r="X43" s="209">
        <v>0</v>
      </c>
      <c r="Y43" s="209">
        <v>0</v>
      </c>
      <c r="Z43" s="209">
        <v>0</v>
      </c>
      <c r="AA43" s="209">
        <v>0</v>
      </c>
      <c r="AB43" s="209">
        <v>0</v>
      </c>
      <c r="AC43" s="209">
        <v>0</v>
      </c>
      <c r="AD43" s="214">
        <v>0</v>
      </c>
    </row>
    <row r="44" spans="1:30" ht="13.5" customHeight="1" x14ac:dyDescent="0.2">
      <c r="A44" s="334" t="s">
        <v>259</v>
      </c>
      <c r="B44" s="492" t="s">
        <v>260</v>
      </c>
      <c r="C44" s="210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468">
        <f t="shared" si="3"/>
        <v>0</v>
      </c>
      <c r="T44" s="210">
        <v>0</v>
      </c>
      <c r="U44" s="209">
        <v>0</v>
      </c>
      <c r="V44" s="331">
        <f t="shared" si="4"/>
        <v>0</v>
      </c>
      <c r="W44" s="209">
        <v>0</v>
      </c>
      <c r="X44" s="209">
        <v>0</v>
      </c>
      <c r="Y44" s="209">
        <v>0</v>
      </c>
      <c r="Z44" s="209">
        <v>0</v>
      </c>
      <c r="AA44" s="209">
        <v>0</v>
      </c>
      <c r="AB44" s="209">
        <v>0</v>
      </c>
      <c r="AC44" s="209">
        <v>0</v>
      </c>
      <c r="AD44" s="214">
        <v>0</v>
      </c>
    </row>
    <row r="45" spans="1:30" ht="13.5" customHeight="1" x14ac:dyDescent="0.2">
      <c r="A45" s="337" t="s">
        <v>261</v>
      </c>
      <c r="B45" s="493" t="s">
        <v>262</v>
      </c>
      <c r="C45" s="211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468">
        <f t="shared" si="3"/>
        <v>0</v>
      </c>
      <c r="T45" s="211">
        <v>0</v>
      </c>
      <c r="U45" s="212">
        <v>0</v>
      </c>
      <c r="V45" s="331">
        <f>X45+AA45+Z45+AB45+AC45</f>
        <v>0</v>
      </c>
      <c r="W45" s="212">
        <v>0</v>
      </c>
      <c r="X45" s="212">
        <v>0</v>
      </c>
      <c r="Y45" s="212">
        <v>0</v>
      </c>
      <c r="Z45" s="212">
        <v>0</v>
      </c>
      <c r="AA45" s="212">
        <v>0</v>
      </c>
      <c r="AB45" s="212">
        <v>0</v>
      </c>
      <c r="AC45" s="212">
        <v>0</v>
      </c>
      <c r="AD45" s="216">
        <v>0</v>
      </c>
    </row>
    <row r="46" spans="1:30" ht="13.5" thickBot="1" x14ac:dyDescent="0.25">
      <c r="A46" s="338" t="s">
        <v>263</v>
      </c>
      <c r="B46" s="493" t="s">
        <v>264</v>
      </c>
      <c r="C46" s="211">
        <v>0</v>
      </c>
      <c r="D46" s="212">
        <v>0</v>
      </c>
      <c r="E46" s="212">
        <v>0</v>
      </c>
      <c r="F46" s="212">
        <v>0</v>
      </c>
      <c r="G46" s="212">
        <v>0</v>
      </c>
      <c r="H46" s="212">
        <v>0</v>
      </c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/>
      <c r="R46" s="212">
        <v>0</v>
      </c>
      <c r="S46" s="468">
        <f t="shared" si="3"/>
        <v>0</v>
      </c>
      <c r="T46" s="211">
        <v>0</v>
      </c>
      <c r="U46" s="212">
        <v>0</v>
      </c>
      <c r="V46" s="331">
        <f t="shared" si="4"/>
        <v>0</v>
      </c>
      <c r="W46" s="212">
        <v>0</v>
      </c>
      <c r="X46" s="212">
        <v>0</v>
      </c>
      <c r="Y46" s="212">
        <v>0</v>
      </c>
      <c r="Z46" s="212">
        <v>0</v>
      </c>
      <c r="AA46" s="212">
        <v>0</v>
      </c>
      <c r="AB46" s="212">
        <v>0</v>
      </c>
      <c r="AC46" s="212">
        <v>0</v>
      </c>
      <c r="AD46" s="216">
        <v>0</v>
      </c>
    </row>
    <row r="47" spans="1:30" ht="13.5" thickBot="1" x14ac:dyDescent="0.25">
      <c r="A47" s="115" t="s">
        <v>265</v>
      </c>
      <c r="B47" s="494" t="s">
        <v>266</v>
      </c>
      <c r="C47" s="330">
        <f>C10+C19+C21+C22+C30+C33+C34+C37+C38+C40+C44+C45+C46</f>
        <v>9</v>
      </c>
      <c r="D47" s="330">
        <f t="shared" ref="D47:AD47" si="5">D10+D19+D21+D22+D30+D33+D34+D37+D38+D40+D44+D45+D46</f>
        <v>49</v>
      </c>
      <c r="E47" s="330">
        <f t="shared" si="5"/>
        <v>1</v>
      </c>
      <c r="F47" s="330">
        <f t="shared" si="5"/>
        <v>48</v>
      </c>
      <c r="G47" s="330">
        <f>G10+G19+G21+G22+G30+G33+G34+G37+G38+G40+G44+G45+G46</f>
        <v>1</v>
      </c>
      <c r="H47" s="330">
        <f>H10+H19+H21+H22+H30+H33+H34+H37+H38+H40+H44+H45+H46</f>
        <v>1</v>
      </c>
      <c r="I47" s="330">
        <f>I10+I19+I21+I22+I30+I33+I34+I37+I38+I40+I44+I45+I46</f>
        <v>50</v>
      </c>
      <c r="J47" s="330">
        <f>J10+J19+J21+J22+J30+J33+J34+J37+J38+J40+J44+J45+J46</f>
        <v>59</v>
      </c>
      <c r="K47" s="330">
        <f>K10+K19+K21+K22+K30+K33+K34+K37+K38+K40+K44+K45+K46</f>
        <v>53</v>
      </c>
      <c r="L47" s="330">
        <f t="shared" si="5"/>
        <v>11</v>
      </c>
      <c r="M47" s="330">
        <f t="shared" si="5"/>
        <v>42</v>
      </c>
      <c r="N47" s="330">
        <f t="shared" si="5"/>
        <v>39</v>
      </c>
      <c r="O47" s="330">
        <f t="shared" si="5"/>
        <v>1</v>
      </c>
      <c r="P47" s="330">
        <f t="shared" si="5"/>
        <v>0</v>
      </c>
      <c r="Q47" s="330">
        <f t="shared" si="5"/>
        <v>46</v>
      </c>
      <c r="R47" s="330">
        <f t="shared" si="5"/>
        <v>11</v>
      </c>
      <c r="S47" s="330">
        <f t="shared" si="5"/>
        <v>6</v>
      </c>
      <c r="T47" s="330">
        <f t="shared" si="5"/>
        <v>73</v>
      </c>
      <c r="U47" s="330">
        <f t="shared" si="5"/>
        <v>1</v>
      </c>
      <c r="V47" s="330">
        <f t="shared" si="5"/>
        <v>70</v>
      </c>
      <c r="W47" s="330">
        <f t="shared" si="5"/>
        <v>0</v>
      </c>
      <c r="X47" s="330">
        <f t="shared" si="5"/>
        <v>46</v>
      </c>
      <c r="Y47" s="330">
        <f t="shared" si="5"/>
        <v>28</v>
      </c>
      <c r="Z47" s="330">
        <f t="shared" si="5"/>
        <v>2</v>
      </c>
      <c r="AA47" s="330">
        <f t="shared" si="5"/>
        <v>3</v>
      </c>
      <c r="AB47" s="330">
        <f t="shared" si="5"/>
        <v>19</v>
      </c>
      <c r="AC47" s="330">
        <f t="shared" si="5"/>
        <v>0</v>
      </c>
      <c r="AD47" s="330">
        <f t="shared" si="5"/>
        <v>48</v>
      </c>
    </row>
    <row r="48" spans="1:30" x14ac:dyDescent="0.2">
      <c r="A48" s="116" t="s">
        <v>267</v>
      </c>
      <c r="B48" s="117" t="s">
        <v>268</v>
      </c>
      <c r="C48" s="217">
        <v>1</v>
      </c>
      <c r="D48" s="218">
        <v>6</v>
      </c>
      <c r="E48" s="218">
        <v>0</v>
      </c>
      <c r="F48" s="218">
        <v>6</v>
      </c>
      <c r="G48" s="218">
        <v>0</v>
      </c>
      <c r="H48" s="218">
        <v>0</v>
      </c>
      <c r="I48" s="470">
        <f t="shared" ref="I48:I56" si="6">D48+H48</f>
        <v>6</v>
      </c>
      <c r="J48" s="332">
        <f>I48+C48</f>
        <v>7</v>
      </c>
      <c r="K48" s="332">
        <f>L48+M48</f>
        <v>5</v>
      </c>
      <c r="L48" s="218">
        <v>0</v>
      </c>
      <c r="M48" s="218">
        <v>5</v>
      </c>
      <c r="N48" s="218">
        <v>0</v>
      </c>
      <c r="O48" s="218">
        <v>0</v>
      </c>
      <c r="P48" s="218">
        <v>0</v>
      </c>
      <c r="Q48" s="218">
        <v>4</v>
      </c>
      <c r="R48" s="218">
        <v>2</v>
      </c>
      <c r="S48" s="468">
        <f t="shared" si="3"/>
        <v>2</v>
      </c>
      <c r="T48" s="217">
        <v>5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0</v>
      </c>
      <c r="AA48" s="218">
        <v>0</v>
      </c>
      <c r="AB48" s="218">
        <v>0</v>
      </c>
      <c r="AC48" s="218">
        <v>0</v>
      </c>
      <c r="AD48" s="219">
        <v>0</v>
      </c>
    </row>
    <row r="49" spans="1:30" x14ac:dyDescent="0.2">
      <c r="A49" s="111" t="s">
        <v>269</v>
      </c>
      <c r="B49" s="112" t="s">
        <v>270</v>
      </c>
      <c r="C49" s="210">
        <v>5</v>
      </c>
      <c r="D49" s="209">
        <v>15</v>
      </c>
      <c r="E49" s="209">
        <v>0</v>
      </c>
      <c r="F49" s="209">
        <v>15</v>
      </c>
      <c r="G49" s="209">
        <v>0</v>
      </c>
      <c r="H49" s="209">
        <v>0</v>
      </c>
      <c r="I49" s="331">
        <f t="shared" si="6"/>
        <v>15</v>
      </c>
      <c r="J49" s="332">
        <f t="shared" ref="J49:J56" si="7">I49+C49</f>
        <v>20</v>
      </c>
      <c r="K49" s="332">
        <f t="shared" si="2"/>
        <v>17</v>
      </c>
      <c r="L49" s="209">
        <v>15</v>
      </c>
      <c r="M49" s="209">
        <v>2</v>
      </c>
      <c r="N49" s="209">
        <v>0</v>
      </c>
      <c r="O49" s="209">
        <v>0</v>
      </c>
      <c r="P49" s="209">
        <v>0</v>
      </c>
      <c r="Q49" s="209">
        <v>16</v>
      </c>
      <c r="R49" s="209">
        <v>1</v>
      </c>
      <c r="S49" s="332">
        <f t="shared" si="3"/>
        <v>3</v>
      </c>
      <c r="T49" s="220">
        <v>17</v>
      </c>
      <c r="U49" s="221">
        <v>1</v>
      </c>
      <c r="V49" s="209">
        <v>14</v>
      </c>
      <c r="W49" s="221">
        <v>0</v>
      </c>
      <c r="X49" s="226" t="s">
        <v>22</v>
      </c>
      <c r="Y49" s="226" t="s">
        <v>22</v>
      </c>
      <c r="Z49" s="226" t="s">
        <v>22</v>
      </c>
      <c r="AA49" s="209">
        <v>13</v>
      </c>
      <c r="AB49" s="226" t="s">
        <v>22</v>
      </c>
      <c r="AC49" s="209">
        <v>1</v>
      </c>
      <c r="AD49" s="214">
        <v>0</v>
      </c>
    </row>
    <row r="50" spans="1:30" x14ac:dyDescent="0.2">
      <c r="A50" s="111" t="s">
        <v>271</v>
      </c>
      <c r="B50" s="112" t="s">
        <v>272</v>
      </c>
      <c r="C50" s="210">
        <v>1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331">
        <f t="shared" si="6"/>
        <v>0</v>
      </c>
      <c r="J50" s="332">
        <f t="shared" si="7"/>
        <v>1</v>
      </c>
      <c r="K50" s="332">
        <f t="shared" si="2"/>
        <v>1</v>
      </c>
      <c r="L50" s="209">
        <v>1</v>
      </c>
      <c r="M50" s="209">
        <v>0</v>
      </c>
      <c r="N50" s="209">
        <v>0</v>
      </c>
      <c r="O50" s="209">
        <v>0</v>
      </c>
      <c r="P50" s="209">
        <v>0</v>
      </c>
      <c r="Q50" s="209">
        <v>1</v>
      </c>
      <c r="R50" s="209">
        <v>0</v>
      </c>
      <c r="S50" s="468">
        <f t="shared" si="3"/>
        <v>0</v>
      </c>
      <c r="T50" s="118">
        <v>1</v>
      </c>
      <c r="U50" s="119">
        <v>0</v>
      </c>
      <c r="V50" s="109">
        <v>1</v>
      </c>
      <c r="W50" s="119">
        <v>1</v>
      </c>
      <c r="X50" s="120" t="s">
        <v>22</v>
      </c>
      <c r="Y50" s="120" t="s">
        <v>22</v>
      </c>
      <c r="Z50" s="120" t="s">
        <v>22</v>
      </c>
      <c r="AA50" s="109">
        <v>0</v>
      </c>
      <c r="AB50" s="120" t="s">
        <v>22</v>
      </c>
      <c r="AC50" s="109">
        <v>1</v>
      </c>
      <c r="AD50" s="110">
        <v>0</v>
      </c>
    </row>
    <row r="51" spans="1:30" x14ac:dyDescent="0.2">
      <c r="A51" s="111" t="s">
        <v>273</v>
      </c>
      <c r="B51" s="112" t="s">
        <v>274</v>
      </c>
      <c r="C51" s="210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>
        <v>0</v>
      </c>
      <c r="M51" s="209">
        <v>0</v>
      </c>
      <c r="N51" s="209">
        <v>0</v>
      </c>
      <c r="O51" s="209">
        <v>0</v>
      </c>
      <c r="P51" s="209">
        <v>0</v>
      </c>
      <c r="Q51" s="209">
        <v>0</v>
      </c>
      <c r="R51" s="209">
        <v>0</v>
      </c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>
        <v>0</v>
      </c>
    </row>
    <row r="52" spans="1:30" x14ac:dyDescent="0.2">
      <c r="A52" s="111" t="s">
        <v>275</v>
      </c>
      <c r="B52" s="112" t="s">
        <v>276</v>
      </c>
      <c r="C52" s="210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v>0</v>
      </c>
      <c r="I52" s="331">
        <f t="shared" si="6"/>
        <v>0</v>
      </c>
      <c r="J52" s="332">
        <f t="shared" si="7"/>
        <v>0</v>
      </c>
      <c r="K52" s="332">
        <f t="shared" si="2"/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>
        <v>0</v>
      </c>
    </row>
    <row r="53" spans="1:30" x14ac:dyDescent="0.2">
      <c r="A53" s="111" t="s">
        <v>277</v>
      </c>
      <c r="B53" s="112" t="s">
        <v>278</v>
      </c>
      <c r="C53" s="210">
        <v>0</v>
      </c>
      <c r="D53" s="209">
        <v>6</v>
      </c>
      <c r="E53" s="209">
        <v>0</v>
      </c>
      <c r="F53" s="209">
        <v>6</v>
      </c>
      <c r="G53" s="209">
        <v>0</v>
      </c>
      <c r="H53" s="209">
        <v>0</v>
      </c>
      <c r="I53" s="331">
        <f t="shared" si="6"/>
        <v>6</v>
      </c>
      <c r="J53" s="332">
        <f t="shared" si="7"/>
        <v>6</v>
      </c>
      <c r="K53" s="332">
        <f t="shared" si="2"/>
        <v>6</v>
      </c>
      <c r="L53" s="209">
        <v>5</v>
      </c>
      <c r="M53" s="209">
        <v>1</v>
      </c>
      <c r="N53" s="209">
        <v>0</v>
      </c>
      <c r="O53" s="209">
        <v>0</v>
      </c>
      <c r="P53" s="209">
        <v>0</v>
      </c>
      <c r="Q53" s="209">
        <v>6</v>
      </c>
      <c r="R53" s="209">
        <v>0</v>
      </c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>
        <v>0</v>
      </c>
    </row>
    <row r="54" spans="1:30" x14ac:dyDescent="0.2">
      <c r="A54" s="111" t="s">
        <v>510</v>
      </c>
      <c r="B54" s="112" t="s">
        <v>279</v>
      </c>
      <c r="C54" s="210">
        <v>0</v>
      </c>
      <c r="D54" s="209">
        <v>17</v>
      </c>
      <c r="E54" s="209">
        <v>0</v>
      </c>
      <c r="F54" s="209">
        <v>17</v>
      </c>
      <c r="G54" s="209">
        <v>0</v>
      </c>
      <c r="H54" s="209">
        <v>0</v>
      </c>
      <c r="I54" s="331">
        <f t="shared" si="6"/>
        <v>17</v>
      </c>
      <c r="J54" s="332">
        <f t="shared" si="7"/>
        <v>17</v>
      </c>
      <c r="K54" s="332">
        <f>L54+M54</f>
        <v>16</v>
      </c>
      <c r="L54" s="209">
        <v>15</v>
      </c>
      <c r="M54" s="209">
        <v>1</v>
      </c>
      <c r="N54" s="209">
        <v>0</v>
      </c>
      <c r="O54" s="209">
        <v>0</v>
      </c>
      <c r="P54" s="209">
        <v>0</v>
      </c>
      <c r="Q54" s="209">
        <v>16</v>
      </c>
      <c r="R54" s="209">
        <v>1</v>
      </c>
      <c r="S54" s="468">
        <f t="shared" si="3"/>
        <v>1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>
        <v>0</v>
      </c>
    </row>
    <row r="55" spans="1:30" x14ac:dyDescent="0.2">
      <c r="A55" s="111" t="s">
        <v>280</v>
      </c>
      <c r="B55" s="112" t="s">
        <v>281</v>
      </c>
      <c r="C55" s="210">
        <v>0</v>
      </c>
      <c r="D55" s="209">
        <v>132</v>
      </c>
      <c r="E55" s="209">
        <v>0</v>
      </c>
      <c r="F55" s="209">
        <v>132</v>
      </c>
      <c r="G55" s="209">
        <v>0</v>
      </c>
      <c r="H55" s="209">
        <v>0</v>
      </c>
      <c r="I55" s="331">
        <f t="shared" si="6"/>
        <v>132</v>
      </c>
      <c r="J55" s="332">
        <f t="shared" si="7"/>
        <v>132</v>
      </c>
      <c r="K55" s="332">
        <f t="shared" si="2"/>
        <v>132</v>
      </c>
      <c r="L55" s="209">
        <v>70</v>
      </c>
      <c r="M55" s="209">
        <v>62</v>
      </c>
      <c r="N55" s="209">
        <v>0</v>
      </c>
      <c r="O55" s="209">
        <v>0</v>
      </c>
      <c r="P55" s="209">
        <v>0</v>
      </c>
      <c r="Q55" s="209">
        <v>132</v>
      </c>
      <c r="R55" s="209">
        <v>0</v>
      </c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528</v>
      </c>
      <c r="B56" s="123" t="s">
        <v>282</v>
      </c>
      <c r="C56" s="211">
        <v>0</v>
      </c>
      <c r="D56" s="212">
        <v>4</v>
      </c>
      <c r="E56" s="212">
        <v>0</v>
      </c>
      <c r="F56" s="212">
        <v>4</v>
      </c>
      <c r="G56" s="212">
        <v>0</v>
      </c>
      <c r="H56" s="212">
        <v>0</v>
      </c>
      <c r="I56" s="469">
        <f t="shared" si="6"/>
        <v>4</v>
      </c>
      <c r="J56" s="339">
        <f t="shared" si="7"/>
        <v>4</v>
      </c>
      <c r="K56" s="339">
        <f t="shared" si="2"/>
        <v>4</v>
      </c>
      <c r="L56" s="212">
        <v>3</v>
      </c>
      <c r="M56" s="212">
        <v>1</v>
      </c>
      <c r="N56" s="212">
        <v>0</v>
      </c>
      <c r="O56" s="212">
        <v>0</v>
      </c>
      <c r="P56" s="212">
        <v>0</v>
      </c>
      <c r="Q56" s="212">
        <v>4</v>
      </c>
      <c r="R56" s="212">
        <v>0</v>
      </c>
      <c r="S56" s="468">
        <f t="shared" si="3"/>
        <v>0</v>
      </c>
      <c r="T56" s="277">
        <v>0</v>
      </c>
      <c r="U56" s="278">
        <v>0</v>
      </c>
      <c r="V56" s="278"/>
      <c r="W56" s="278">
        <v>0</v>
      </c>
      <c r="X56" s="278">
        <v>0</v>
      </c>
      <c r="Y56" s="278">
        <v>0</v>
      </c>
      <c r="Z56" s="278">
        <v>0</v>
      </c>
      <c r="AA56" s="278">
        <v>0</v>
      </c>
      <c r="AB56" s="278">
        <v>0</v>
      </c>
      <c r="AC56" s="278">
        <v>0</v>
      </c>
      <c r="AD56" s="276">
        <v>0</v>
      </c>
    </row>
    <row r="57" spans="1:30" ht="13.5" thickBot="1" x14ac:dyDescent="0.25">
      <c r="A57" s="657" t="s">
        <v>564</v>
      </c>
      <c r="B57" s="658"/>
      <c r="C57" s="330">
        <f>SUM(C50:C56)</f>
        <v>1</v>
      </c>
      <c r="D57" s="330">
        <f t="shared" ref="D57:AD57" si="8">SUM(D50:D56)</f>
        <v>159</v>
      </c>
      <c r="E57" s="471">
        <f t="shared" si="8"/>
        <v>0</v>
      </c>
      <c r="F57" s="471">
        <f t="shared" si="8"/>
        <v>159</v>
      </c>
      <c r="G57" s="471">
        <f t="shared" si="8"/>
        <v>0</v>
      </c>
      <c r="H57" s="471">
        <f t="shared" si="8"/>
        <v>0</v>
      </c>
      <c r="I57" s="330">
        <f>SUM(I50:I56)</f>
        <v>159</v>
      </c>
      <c r="J57" s="330">
        <f>SUM(J50:J56)</f>
        <v>160</v>
      </c>
      <c r="K57" s="330">
        <f t="shared" si="8"/>
        <v>159</v>
      </c>
      <c r="L57" s="471">
        <f t="shared" si="8"/>
        <v>94</v>
      </c>
      <c r="M57" s="471">
        <f t="shared" si="8"/>
        <v>65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159</v>
      </c>
      <c r="R57" s="471">
        <f t="shared" si="8"/>
        <v>1</v>
      </c>
      <c r="S57" s="330">
        <f t="shared" si="8"/>
        <v>1</v>
      </c>
      <c r="T57" s="472">
        <f t="shared" si="8"/>
        <v>1</v>
      </c>
      <c r="U57" s="473">
        <f t="shared" si="8"/>
        <v>0</v>
      </c>
      <c r="V57" s="473">
        <f t="shared" si="8"/>
        <v>1</v>
      </c>
      <c r="W57" s="473">
        <f t="shared" si="8"/>
        <v>1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1</v>
      </c>
      <c r="AD57" s="474">
        <f t="shared" si="8"/>
        <v>0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283</v>
      </c>
      <c r="AB58" s="477"/>
    </row>
    <row r="59" spans="1:30" x14ac:dyDescent="0.2">
      <c r="A59" s="126" t="s">
        <v>157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6"/>
      <c r="B60" s="668" t="s">
        <v>81</v>
      </c>
      <c r="C60" s="670" t="s">
        <v>284</v>
      </c>
      <c r="D60" s="670" t="s">
        <v>285</v>
      </c>
      <c r="E60" s="672" t="s">
        <v>286</v>
      </c>
      <c r="F60" s="675" t="s">
        <v>0</v>
      </c>
      <c r="G60" s="676"/>
      <c r="H60" s="676"/>
      <c r="I60" s="676"/>
      <c r="J60" s="676"/>
      <c r="K60" s="640" t="s">
        <v>287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7"/>
      <c r="B61" s="669"/>
      <c r="C61" s="671"/>
      <c r="D61" s="671"/>
      <c r="E61" s="673"/>
      <c r="F61" s="524" t="s">
        <v>186</v>
      </c>
      <c r="G61" s="523" t="s">
        <v>288</v>
      </c>
      <c r="H61" s="523" t="s">
        <v>289</v>
      </c>
      <c r="I61" s="523" t="s">
        <v>290</v>
      </c>
      <c r="J61" s="523" t="s">
        <v>291</v>
      </c>
      <c r="K61" s="641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292</v>
      </c>
      <c r="B63" s="132" t="s">
        <v>293</v>
      </c>
      <c r="C63" s="109">
        <v>22</v>
      </c>
      <c r="D63" s="109">
        <v>46</v>
      </c>
      <c r="E63" s="332">
        <f t="shared" ref="E63:E78" si="9">C63+D63</f>
        <v>68</v>
      </c>
      <c r="F63" s="332">
        <f>G63+H63+I63+J63</f>
        <v>63</v>
      </c>
      <c r="G63" s="109">
        <v>27</v>
      </c>
      <c r="H63" s="109">
        <v>0</v>
      </c>
      <c r="I63" s="109">
        <v>22</v>
      </c>
      <c r="J63" s="109">
        <v>14</v>
      </c>
      <c r="K63" s="332">
        <f>E63-F63</f>
        <v>5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294</v>
      </c>
      <c r="B64" s="135" t="s">
        <v>295</v>
      </c>
      <c r="C64" s="109">
        <v>6</v>
      </c>
      <c r="D64" s="109">
        <v>8</v>
      </c>
      <c r="E64" s="332">
        <f t="shared" si="9"/>
        <v>14</v>
      </c>
      <c r="F64" s="332">
        <f t="shared" ref="F64:F78" si="10">G64+H64+I64+J64</f>
        <v>11</v>
      </c>
      <c r="G64" s="109">
        <v>4</v>
      </c>
      <c r="H64" s="109">
        <v>0</v>
      </c>
      <c r="I64" s="109">
        <v>5</v>
      </c>
      <c r="J64" s="109">
        <v>2</v>
      </c>
      <c r="K64" s="479">
        <f t="shared" ref="K64:K78" si="11">E64-F64</f>
        <v>3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296</v>
      </c>
      <c r="B65" s="132" t="s">
        <v>297</v>
      </c>
      <c r="C65" s="109">
        <v>1</v>
      </c>
      <c r="D65" s="109">
        <v>0</v>
      </c>
      <c r="E65" s="332">
        <f t="shared" si="9"/>
        <v>1</v>
      </c>
      <c r="F65" s="332">
        <f t="shared" si="10"/>
        <v>1</v>
      </c>
      <c r="G65" s="109">
        <v>0</v>
      </c>
      <c r="H65" s="109">
        <v>0</v>
      </c>
      <c r="I65" s="109">
        <v>1</v>
      </c>
      <c r="J65" s="109">
        <v>0</v>
      </c>
      <c r="K65" s="479">
        <f t="shared" si="11"/>
        <v>0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298</v>
      </c>
      <c r="B66" s="132" t="s">
        <v>299</v>
      </c>
      <c r="C66" s="109">
        <v>8</v>
      </c>
      <c r="D66" s="109">
        <v>12</v>
      </c>
      <c r="E66" s="332">
        <f t="shared" si="9"/>
        <v>20</v>
      </c>
      <c r="F66" s="332">
        <f t="shared" si="10"/>
        <v>20</v>
      </c>
      <c r="G66" s="109">
        <v>9</v>
      </c>
      <c r="H66" s="109">
        <v>0</v>
      </c>
      <c r="I66" s="109">
        <v>6</v>
      </c>
      <c r="J66" s="109">
        <v>5</v>
      </c>
      <c r="K66" s="479">
        <f t="shared" si="11"/>
        <v>0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300</v>
      </c>
      <c r="B67" s="132" t="s">
        <v>301</v>
      </c>
      <c r="C67" s="109">
        <v>0</v>
      </c>
      <c r="D67" s="109">
        <v>0</v>
      </c>
      <c r="E67" s="332">
        <f t="shared" si="9"/>
        <v>0</v>
      </c>
      <c r="F67" s="332">
        <f t="shared" si="10"/>
        <v>0</v>
      </c>
      <c r="G67" s="109">
        <v>0</v>
      </c>
      <c r="H67" s="109">
        <v>0</v>
      </c>
      <c r="I67" s="109">
        <v>0</v>
      </c>
      <c r="J67" s="109">
        <v>0</v>
      </c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512</v>
      </c>
      <c r="B68" s="132" t="s">
        <v>302</v>
      </c>
      <c r="C68" s="109">
        <v>0</v>
      </c>
      <c r="D68" s="109">
        <v>0</v>
      </c>
      <c r="E68" s="332">
        <f t="shared" si="9"/>
        <v>0</v>
      </c>
      <c r="F68" s="332">
        <f t="shared" si="10"/>
        <v>0</v>
      </c>
      <c r="G68" s="109">
        <v>0</v>
      </c>
      <c r="H68" s="109">
        <v>0</v>
      </c>
      <c r="I68" s="109">
        <v>0</v>
      </c>
      <c r="J68" s="109">
        <v>0</v>
      </c>
      <c r="K68" s="479">
        <f t="shared" si="11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303</v>
      </c>
      <c r="B69" s="132" t="s">
        <v>304</v>
      </c>
      <c r="C69" s="109">
        <v>0</v>
      </c>
      <c r="D69" s="109">
        <v>0</v>
      </c>
      <c r="E69" s="332">
        <f t="shared" si="9"/>
        <v>0</v>
      </c>
      <c r="F69" s="332">
        <f t="shared" si="10"/>
        <v>0</v>
      </c>
      <c r="G69" s="109">
        <v>0</v>
      </c>
      <c r="H69" s="109">
        <v>0</v>
      </c>
      <c r="I69" s="109">
        <v>0</v>
      </c>
      <c r="J69" s="109">
        <v>0</v>
      </c>
      <c r="K69" s="479">
        <f t="shared" si="11"/>
        <v>0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511</v>
      </c>
      <c r="B70" s="132" t="s">
        <v>305</v>
      </c>
      <c r="C70" s="109">
        <v>0</v>
      </c>
      <c r="D70" s="109">
        <v>0</v>
      </c>
      <c r="E70" s="332">
        <f t="shared" si="9"/>
        <v>0</v>
      </c>
      <c r="F70" s="332">
        <f t="shared" si="10"/>
        <v>0</v>
      </c>
      <c r="G70" s="109">
        <v>0</v>
      </c>
      <c r="H70" s="109">
        <v>0</v>
      </c>
      <c r="I70" s="109">
        <v>0</v>
      </c>
      <c r="J70" s="109">
        <v>0</v>
      </c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306</v>
      </c>
      <c r="B71" s="132" t="s">
        <v>307</v>
      </c>
      <c r="C71" s="109">
        <v>0</v>
      </c>
      <c r="D71" s="109">
        <v>0</v>
      </c>
      <c r="E71" s="332">
        <f t="shared" si="9"/>
        <v>0</v>
      </c>
      <c r="F71" s="332">
        <f t="shared" si="10"/>
        <v>0</v>
      </c>
      <c r="G71" s="109">
        <v>0</v>
      </c>
      <c r="H71" s="109">
        <v>0</v>
      </c>
      <c r="I71" s="109">
        <v>0</v>
      </c>
      <c r="J71" s="109">
        <v>0</v>
      </c>
      <c r="K71" s="479">
        <f t="shared" si="11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308</v>
      </c>
      <c r="B72" s="132" t="s">
        <v>309</v>
      </c>
      <c r="C72" s="109">
        <v>1</v>
      </c>
      <c r="D72" s="109">
        <v>0</v>
      </c>
      <c r="E72" s="332">
        <f t="shared" si="9"/>
        <v>1</v>
      </c>
      <c r="F72" s="332">
        <f t="shared" si="10"/>
        <v>1</v>
      </c>
      <c r="G72" s="109">
        <v>1</v>
      </c>
      <c r="H72" s="109">
        <v>0</v>
      </c>
      <c r="I72" s="109">
        <v>0</v>
      </c>
      <c r="J72" s="109">
        <v>0</v>
      </c>
      <c r="K72" s="479">
        <f t="shared" si="11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310</v>
      </c>
      <c r="B73" s="132" t="s">
        <v>311</v>
      </c>
      <c r="C73" s="109">
        <v>0</v>
      </c>
      <c r="D73" s="109">
        <v>0</v>
      </c>
      <c r="E73" s="332">
        <f t="shared" si="9"/>
        <v>0</v>
      </c>
      <c r="F73" s="332">
        <f t="shared" si="10"/>
        <v>0</v>
      </c>
      <c r="G73" s="109">
        <v>0</v>
      </c>
      <c r="H73" s="109">
        <v>0</v>
      </c>
      <c r="I73" s="109">
        <v>0</v>
      </c>
      <c r="J73" s="109">
        <v>0</v>
      </c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312</v>
      </c>
      <c r="B74" s="132" t="s">
        <v>313</v>
      </c>
      <c r="C74" s="109">
        <v>0</v>
      </c>
      <c r="D74" s="109">
        <v>0</v>
      </c>
      <c r="E74" s="332">
        <f t="shared" si="9"/>
        <v>0</v>
      </c>
      <c r="F74" s="332">
        <f t="shared" si="10"/>
        <v>0</v>
      </c>
      <c r="G74" s="109">
        <v>0</v>
      </c>
      <c r="H74" s="109">
        <v>0</v>
      </c>
      <c r="I74" s="109">
        <v>0</v>
      </c>
      <c r="J74" s="109">
        <v>0</v>
      </c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314</v>
      </c>
      <c r="B75" s="132" t="s">
        <v>315</v>
      </c>
      <c r="C75" s="109">
        <v>1</v>
      </c>
      <c r="D75" s="109">
        <v>0</v>
      </c>
      <c r="E75" s="332">
        <f t="shared" si="9"/>
        <v>1</v>
      </c>
      <c r="F75" s="332">
        <f t="shared" si="10"/>
        <v>1</v>
      </c>
      <c r="G75" s="109">
        <v>0</v>
      </c>
      <c r="H75" s="109">
        <v>0</v>
      </c>
      <c r="I75" s="109">
        <v>1</v>
      </c>
      <c r="J75" s="109">
        <v>0</v>
      </c>
      <c r="K75" s="479">
        <f t="shared" si="11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316</v>
      </c>
      <c r="B76" s="132" t="s">
        <v>317</v>
      </c>
      <c r="C76" s="109">
        <v>0</v>
      </c>
      <c r="D76" s="109">
        <v>0</v>
      </c>
      <c r="E76" s="332">
        <f t="shared" si="9"/>
        <v>0</v>
      </c>
      <c r="F76" s="332">
        <f t="shared" si="10"/>
        <v>0</v>
      </c>
      <c r="G76" s="109">
        <v>0</v>
      </c>
      <c r="H76" s="109">
        <v>0</v>
      </c>
      <c r="I76" s="109">
        <v>0</v>
      </c>
      <c r="J76" s="109">
        <v>0</v>
      </c>
      <c r="K76" s="479">
        <f t="shared" si="11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318</v>
      </c>
      <c r="B77" s="132" t="s">
        <v>319</v>
      </c>
      <c r="C77" s="109">
        <v>0</v>
      </c>
      <c r="D77" s="109">
        <v>8</v>
      </c>
      <c r="E77" s="332">
        <f t="shared" si="9"/>
        <v>8</v>
      </c>
      <c r="F77" s="332">
        <f t="shared" si="10"/>
        <v>8</v>
      </c>
      <c r="G77" s="109">
        <v>8</v>
      </c>
      <c r="H77" s="109">
        <v>0</v>
      </c>
      <c r="I77" s="109">
        <v>0</v>
      </c>
      <c r="J77" s="109">
        <v>0</v>
      </c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513</v>
      </c>
      <c r="B78" s="132" t="s">
        <v>320</v>
      </c>
      <c r="C78" s="109">
        <v>0</v>
      </c>
      <c r="D78" s="109">
        <v>0</v>
      </c>
      <c r="E78" s="332">
        <f t="shared" si="9"/>
        <v>0</v>
      </c>
      <c r="F78" s="332">
        <f t="shared" si="10"/>
        <v>0</v>
      </c>
      <c r="G78" s="109">
        <v>0</v>
      </c>
      <c r="H78" s="109">
        <v>0</v>
      </c>
      <c r="I78" s="109">
        <v>0</v>
      </c>
      <c r="J78" s="109">
        <v>0</v>
      </c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321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322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323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324</v>
      </c>
      <c r="B83" s="132" t="s">
        <v>325</v>
      </c>
      <c r="C83" s="227">
        <v>97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326</v>
      </c>
      <c r="B84" s="132" t="s">
        <v>327</v>
      </c>
      <c r="C84" s="144">
        <v>88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328</v>
      </c>
      <c r="B85" s="132" t="s">
        <v>329</v>
      </c>
      <c r="C85" s="144">
        <v>33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326</v>
      </c>
      <c r="B86" s="132" t="s">
        <v>330</v>
      </c>
      <c r="C86" s="144">
        <v>26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331</v>
      </c>
      <c r="B87" s="132" t="s">
        <v>332</v>
      </c>
      <c r="C87" s="144">
        <v>1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333</v>
      </c>
      <c r="B88" s="132" t="s">
        <v>334</v>
      </c>
      <c r="C88" s="144">
        <v>0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335</v>
      </c>
      <c r="B89" s="132" t="s">
        <v>336</v>
      </c>
      <c r="C89" s="144">
        <v>0</v>
      </c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514</v>
      </c>
      <c r="B90" s="132" t="s">
        <v>337</v>
      </c>
      <c r="C90" s="144">
        <v>17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338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322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323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526</v>
      </c>
      <c r="B94" s="134" t="s">
        <v>283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2" t="s">
        <v>60</v>
      </c>
      <c r="Q94" s="562"/>
      <c r="R94" s="562"/>
      <c r="S94" s="562"/>
      <c r="T94" s="562"/>
      <c r="U94" s="562"/>
      <c r="V94" s="562"/>
      <c r="W94" s="148"/>
      <c r="X94" s="148"/>
      <c r="Y94" s="480"/>
      <c r="Z94" s="480"/>
      <c r="AA94" s="480"/>
      <c r="AB94" s="480"/>
    </row>
    <row r="95" spans="1:28" x14ac:dyDescent="0.2">
      <c r="A95" s="134" t="s">
        <v>339</v>
      </c>
      <c r="B95" s="132" t="s">
        <v>340</v>
      </c>
      <c r="C95" s="144">
        <v>8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341</v>
      </c>
      <c r="B96" s="132" t="s">
        <v>342</v>
      </c>
      <c r="C96" s="144">
        <v>1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343</v>
      </c>
      <c r="B97" s="132" t="s">
        <v>344</v>
      </c>
      <c r="C97" s="144">
        <v>2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345</v>
      </c>
      <c r="B98" s="132" t="s">
        <v>346</v>
      </c>
      <c r="C98" s="144">
        <v>1</v>
      </c>
      <c r="D98" s="478"/>
      <c r="E98" s="133"/>
      <c r="F98" s="379" t="s">
        <v>601</v>
      </c>
      <c r="G98" s="379"/>
      <c r="H98" s="378"/>
      <c r="I98" s="378"/>
      <c r="J98" s="378"/>
      <c r="K98" s="378"/>
      <c r="L98" s="378"/>
      <c r="M98" s="149" t="s">
        <v>603</v>
      </c>
      <c r="N98" s="378"/>
      <c r="O98" s="378" t="s">
        <v>605</v>
      </c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527</v>
      </c>
      <c r="B99" s="132" t="s">
        <v>347</v>
      </c>
      <c r="C99" s="144">
        <v>0</v>
      </c>
      <c r="D99" s="478"/>
      <c r="E99" s="133"/>
      <c r="F99" s="379" t="s">
        <v>611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348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349</v>
      </c>
      <c r="B101" s="139"/>
      <c r="C101" s="478"/>
      <c r="D101" s="478"/>
      <c r="E101" s="133"/>
      <c r="F101" s="674" t="s">
        <v>608</v>
      </c>
      <c r="G101" s="674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 t="s">
        <v>606</v>
      </c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322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323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351</v>
      </c>
      <c r="B104" s="132" t="s">
        <v>352</v>
      </c>
      <c r="C104" s="227">
        <v>1053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353</v>
      </c>
      <c r="B105" s="132" t="s">
        <v>325</v>
      </c>
      <c r="C105" s="227">
        <v>320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354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355</v>
      </c>
      <c r="B108" s="150"/>
      <c r="C108" s="130" t="s">
        <v>12</v>
      </c>
      <c r="D108" s="478"/>
      <c r="E108" s="478"/>
      <c r="F108" s="108"/>
      <c r="G108" s="108"/>
      <c r="H108" s="630"/>
      <c r="I108" s="630"/>
      <c r="J108" s="630"/>
      <c r="K108" s="484"/>
      <c r="L108" s="664"/>
      <c r="M108" s="664"/>
      <c r="N108" s="630"/>
      <c r="O108" s="630"/>
      <c r="P108" s="630"/>
      <c r="Q108" s="63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356</v>
      </c>
      <c r="B109" s="150"/>
      <c r="C109" s="229">
        <v>1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357</v>
      </c>
      <c r="B110" s="150"/>
      <c r="C110" s="228">
        <v>0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358</v>
      </c>
      <c r="B111" s="150"/>
      <c r="C111" s="228">
        <v>0</v>
      </c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359</v>
      </c>
      <c r="B112" s="150"/>
      <c r="C112" s="228">
        <v>4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zoomScale="80" zoomScaleNormal="80" workbookViewId="0">
      <selection activeCell="B11" sqref="B1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8" t="s">
        <v>416</v>
      </c>
      <c r="T1" s="718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597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8"/>
      <c r="T2" s="718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31" t="s">
        <v>361</v>
      </c>
      <c r="B4" s="701" t="s">
        <v>378</v>
      </c>
      <c r="C4" s="735" t="s">
        <v>379</v>
      </c>
      <c r="D4" s="712" t="s">
        <v>380</v>
      </c>
      <c r="E4" s="713"/>
      <c r="F4" s="713"/>
      <c r="G4" s="713"/>
      <c r="H4" s="713"/>
      <c r="I4" s="714"/>
      <c r="J4" s="715" t="s">
        <v>381</v>
      </c>
      <c r="K4" s="716"/>
      <c r="L4" s="716"/>
      <c r="M4" s="716"/>
      <c r="N4" s="716"/>
      <c r="O4" s="738"/>
      <c r="P4" s="719" t="s">
        <v>382</v>
      </c>
      <c r="Q4" s="720"/>
      <c r="R4" s="720"/>
      <c r="S4" s="720"/>
      <c r="T4" s="720"/>
      <c r="U4" s="721"/>
      <c r="V4" s="725" t="s">
        <v>383</v>
      </c>
      <c r="W4" s="726"/>
      <c r="X4" s="726"/>
      <c r="Y4" s="726"/>
      <c r="Z4" s="726"/>
      <c r="AA4" s="727"/>
      <c r="AB4" s="715" t="s">
        <v>384</v>
      </c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697" t="s">
        <v>385</v>
      </c>
      <c r="AO4" s="698"/>
      <c r="AP4" s="698"/>
      <c r="AQ4" s="698"/>
      <c r="AR4" s="698"/>
      <c r="AS4" s="699"/>
      <c r="AT4" s="700" t="s">
        <v>386</v>
      </c>
      <c r="AU4" s="701"/>
      <c r="AV4" s="701"/>
      <c r="AW4" s="701"/>
      <c r="AX4" s="701"/>
      <c r="AY4" s="702"/>
    </row>
    <row r="5" spans="1:51" ht="33.75" customHeight="1" x14ac:dyDescent="0.2">
      <c r="A5" s="732"/>
      <c r="B5" s="734"/>
      <c r="C5" s="736"/>
      <c r="D5" s="706"/>
      <c r="E5" s="707"/>
      <c r="F5" s="707"/>
      <c r="G5" s="707"/>
      <c r="H5" s="707"/>
      <c r="I5" s="708"/>
      <c r="J5" s="739"/>
      <c r="K5" s="740"/>
      <c r="L5" s="740"/>
      <c r="M5" s="740"/>
      <c r="N5" s="740"/>
      <c r="O5" s="741"/>
      <c r="P5" s="722"/>
      <c r="Q5" s="723"/>
      <c r="R5" s="723"/>
      <c r="S5" s="723"/>
      <c r="T5" s="723"/>
      <c r="U5" s="724"/>
      <c r="V5" s="728"/>
      <c r="W5" s="729"/>
      <c r="X5" s="729"/>
      <c r="Y5" s="729"/>
      <c r="Z5" s="729"/>
      <c r="AA5" s="730"/>
      <c r="AB5" s="712" t="s">
        <v>387</v>
      </c>
      <c r="AC5" s="713"/>
      <c r="AD5" s="713"/>
      <c r="AE5" s="713"/>
      <c r="AF5" s="713"/>
      <c r="AG5" s="714"/>
      <c r="AH5" s="712" t="s">
        <v>291</v>
      </c>
      <c r="AI5" s="713"/>
      <c r="AJ5" s="713"/>
      <c r="AK5" s="713"/>
      <c r="AL5" s="713"/>
      <c r="AM5" s="714"/>
      <c r="AN5" s="706" t="s">
        <v>388</v>
      </c>
      <c r="AO5" s="707"/>
      <c r="AP5" s="707"/>
      <c r="AQ5" s="707"/>
      <c r="AR5" s="707"/>
      <c r="AS5" s="708"/>
      <c r="AT5" s="703"/>
      <c r="AU5" s="704"/>
      <c r="AV5" s="704"/>
      <c r="AW5" s="704"/>
      <c r="AX5" s="704"/>
      <c r="AY5" s="705"/>
    </row>
    <row r="6" spans="1:51" ht="12.75" customHeight="1" x14ac:dyDescent="0.2">
      <c r="A6" s="732"/>
      <c r="B6" s="734"/>
      <c r="C6" s="736"/>
      <c r="D6" s="709" t="s">
        <v>389</v>
      </c>
      <c r="E6" s="710" t="s">
        <v>390</v>
      </c>
      <c r="F6" s="710"/>
      <c r="G6" s="710"/>
      <c r="H6" s="710"/>
      <c r="I6" s="711"/>
      <c r="J6" s="709" t="s">
        <v>389</v>
      </c>
      <c r="K6" s="710" t="s">
        <v>390</v>
      </c>
      <c r="L6" s="710"/>
      <c r="M6" s="710"/>
      <c r="N6" s="710"/>
      <c r="O6" s="711"/>
      <c r="P6" s="709" t="s">
        <v>389</v>
      </c>
      <c r="Q6" s="710" t="s">
        <v>390</v>
      </c>
      <c r="R6" s="710"/>
      <c r="S6" s="710"/>
      <c r="T6" s="710"/>
      <c r="U6" s="711"/>
      <c r="V6" s="709" t="s">
        <v>389</v>
      </c>
      <c r="W6" s="710" t="s">
        <v>390</v>
      </c>
      <c r="X6" s="710"/>
      <c r="Y6" s="710"/>
      <c r="Z6" s="710"/>
      <c r="AA6" s="711"/>
      <c r="AB6" s="709" t="s">
        <v>389</v>
      </c>
      <c r="AC6" s="710" t="s">
        <v>390</v>
      </c>
      <c r="AD6" s="710"/>
      <c r="AE6" s="710"/>
      <c r="AF6" s="710"/>
      <c r="AG6" s="711"/>
      <c r="AH6" s="709" t="s">
        <v>389</v>
      </c>
      <c r="AI6" s="710" t="s">
        <v>390</v>
      </c>
      <c r="AJ6" s="710"/>
      <c r="AK6" s="710"/>
      <c r="AL6" s="710"/>
      <c r="AM6" s="711"/>
      <c r="AN6" s="709" t="s">
        <v>389</v>
      </c>
      <c r="AO6" s="710" t="s">
        <v>390</v>
      </c>
      <c r="AP6" s="710"/>
      <c r="AQ6" s="710"/>
      <c r="AR6" s="710"/>
      <c r="AS6" s="711"/>
      <c r="AT6" s="709" t="s">
        <v>389</v>
      </c>
      <c r="AU6" s="710" t="s">
        <v>390</v>
      </c>
      <c r="AV6" s="710"/>
      <c r="AW6" s="710"/>
      <c r="AX6" s="710"/>
      <c r="AY6" s="711"/>
    </row>
    <row r="7" spans="1:51" ht="24" customHeight="1" thickBot="1" x14ac:dyDescent="0.25">
      <c r="A7" s="733"/>
      <c r="B7" s="704"/>
      <c r="C7" s="737"/>
      <c r="D7" s="709"/>
      <c r="E7" s="176" t="s">
        <v>391</v>
      </c>
      <c r="F7" s="90" t="s">
        <v>392</v>
      </c>
      <c r="G7" s="90" t="s">
        <v>393</v>
      </c>
      <c r="H7" s="90" t="s">
        <v>394</v>
      </c>
      <c r="I7" s="177" t="s">
        <v>395</v>
      </c>
      <c r="J7" s="709"/>
      <c r="K7" s="176" t="s">
        <v>391</v>
      </c>
      <c r="L7" s="90" t="s">
        <v>392</v>
      </c>
      <c r="M7" s="90" t="s">
        <v>393</v>
      </c>
      <c r="N7" s="90" t="s">
        <v>394</v>
      </c>
      <c r="O7" s="177" t="s">
        <v>395</v>
      </c>
      <c r="P7" s="709"/>
      <c r="Q7" s="176" t="s">
        <v>391</v>
      </c>
      <c r="R7" s="90" t="s">
        <v>392</v>
      </c>
      <c r="S7" s="90" t="s">
        <v>393</v>
      </c>
      <c r="T7" s="90" t="s">
        <v>394</v>
      </c>
      <c r="U7" s="177" t="s">
        <v>395</v>
      </c>
      <c r="V7" s="709"/>
      <c r="W7" s="176" t="s">
        <v>391</v>
      </c>
      <c r="X7" s="90" t="s">
        <v>392</v>
      </c>
      <c r="Y7" s="90" t="s">
        <v>393</v>
      </c>
      <c r="Z7" s="90" t="s">
        <v>394</v>
      </c>
      <c r="AA7" s="177" t="s">
        <v>395</v>
      </c>
      <c r="AB7" s="709"/>
      <c r="AC7" s="176" t="s">
        <v>391</v>
      </c>
      <c r="AD7" s="90" t="s">
        <v>392</v>
      </c>
      <c r="AE7" s="90" t="s">
        <v>393</v>
      </c>
      <c r="AF7" s="90" t="s">
        <v>394</v>
      </c>
      <c r="AG7" s="177" t="s">
        <v>395</v>
      </c>
      <c r="AH7" s="709"/>
      <c r="AI7" s="176" t="s">
        <v>391</v>
      </c>
      <c r="AJ7" s="90" t="s">
        <v>392</v>
      </c>
      <c r="AK7" s="90" t="s">
        <v>393</v>
      </c>
      <c r="AL7" s="90" t="s">
        <v>394</v>
      </c>
      <c r="AM7" s="177" t="s">
        <v>395</v>
      </c>
      <c r="AN7" s="709"/>
      <c r="AO7" s="176" t="s">
        <v>391</v>
      </c>
      <c r="AP7" s="90" t="s">
        <v>392</v>
      </c>
      <c r="AQ7" s="90" t="s">
        <v>393</v>
      </c>
      <c r="AR7" s="90" t="s">
        <v>394</v>
      </c>
      <c r="AS7" s="177" t="s">
        <v>395</v>
      </c>
      <c r="AT7" s="709"/>
      <c r="AU7" s="176" t="s">
        <v>391</v>
      </c>
      <c r="AV7" s="90" t="s">
        <v>392</v>
      </c>
      <c r="AW7" s="90" t="s">
        <v>393</v>
      </c>
      <c r="AX7" s="90" t="s">
        <v>394</v>
      </c>
      <c r="AY7" s="177" t="s">
        <v>395</v>
      </c>
    </row>
    <row r="8" spans="1:51" x14ac:dyDescent="0.2">
      <c r="A8" s="178"/>
      <c r="B8" s="179" t="s">
        <v>375</v>
      </c>
      <c r="C8" s="180"/>
      <c r="D8" s="181">
        <f>E8+F8+G8+H8+I8</f>
        <v>38</v>
      </c>
      <c r="E8" s="157">
        <f>SUM(E9:E55)</f>
        <v>9</v>
      </c>
      <c r="F8" s="157">
        <f>SUM(F9:F55)</f>
        <v>1</v>
      </c>
      <c r="G8" s="157">
        <f>SUM(G9:G55)</f>
        <v>5</v>
      </c>
      <c r="H8" s="157">
        <f>SUM(H9:H55)</f>
        <v>1</v>
      </c>
      <c r="I8" s="182">
        <f>SUM(I9:I55)</f>
        <v>22</v>
      </c>
      <c r="J8" s="181">
        <f>K8+L8+M8+N8+O8</f>
        <v>276</v>
      </c>
      <c r="K8" s="157">
        <f>SUM(K9:K55)</f>
        <v>50</v>
      </c>
      <c r="L8" s="157">
        <f>SUM(L9:L55)</f>
        <v>6</v>
      </c>
      <c r="M8" s="157">
        <f>SUM(M9:M55)</f>
        <v>15</v>
      </c>
      <c r="N8" s="157">
        <f>SUM(N9:N55)</f>
        <v>159</v>
      </c>
      <c r="O8" s="182">
        <f>SUM(O9:O55)</f>
        <v>46</v>
      </c>
      <c r="P8" s="181">
        <f>Q8+R8+S8+T8+U8</f>
        <v>314</v>
      </c>
      <c r="Q8" s="157">
        <f>SUM(Q9:Q55)</f>
        <v>59</v>
      </c>
      <c r="R8" s="157">
        <f>SUM(R9:R55)</f>
        <v>7</v>
      </c>
      <c r="S8" s="157">
        <f>SUM(S9:S55)</f>
        <v>20</v>
      </c>
      <c r="T8" s="157">
        <f>SUM(T9:T55)</f>
        <v>160</v>
      </c>
      <c r="U8" s="182">
        <f>SUM(U9:U55)</f>
        <v>68</v>
      </c>
      <c r="V8" s="181">
        <f>W8+X8+Y8+Z8+AA8</f>
        <v>297</v>
      </c>
      <c r="W8" s="157">
        <f>SUM(W9:W55)</f>
        <v>53</v>
      </c>
      <c r="X8" s="157">
        <f>SUM(X9:X55)</f>
        <v>5</v>
      </c>
      <c r="Y8" s="157">
        <f>SUM(Y9:Y55)</f>
        <v>17</v>
      </c>
      <c r="Z8" s="157">
        <f>SUM(Z9:Z55)</f>
        <v>159</v>
      </c>
      <c r="AA8" s="182">
        <f>SUM(AA9:AA55)</f>
        <v>63</v>
      </c>
      <c r="AB8" s="181">
        <f>AC8+AD8+AE8+AF8+AG8</f>
        <v>169</v>
      </c>
      <c r="AC8" s="157">
        <f>SUM(AC9:AC55)</f>
        <v>11</v>
      </c>
      <c r="AD8" s="157">
        <f>SUM(AD9:AD55)</f>
        <v>0</v>
      </c>
      <c r="AE8" s="157">
        <f>SUM(AE9:AE55)</f>
        <v>15</v>
      </c>
      <c r="AF8" s="157">
        <f>SUM(AF9:AF55)</f>
        <v>94</v>
      </c>
      <c r="AG8" s="182">
        <f>SUM(AG9:AG55)</f>
        <v>49</v>
      </c>
      <c r="AH8" s="181">
        <f>AI8+AJ8+AK8+AL8+AM8</f>
        <v>128</v>
      </c>
      <c r="AI8" s="157">
        <f>SUM(AI9:AI55)</f>
        <v>42</v>
      </c>
      <c r="AJ8" s="157">
        <f>SUM(AJ9:AJ55)</f>
        <v>5</v>
      </c>
      <c r="AK8" s="157">
        <f>SUM(AK9:AK55)</f>
        <v>2</v>
      </c>
      <c r="AL8" s="157">
        <f>SUM(AL9:AL55)</f>
        <v>65</v>
      </c>
      <c r="AM8" s="182">
        <f>SUM(AM9:AM55)</f>
        <v>14</v>
      </c>
      <c r="AN8" s="181">
        <f>AO8+AP8+AQ8+AR8+AS8</f>
        <v>262</v>
      </c>
      <c r="AO8" s="157">
        <f>SUM(AO9:AO55)</f>
        <v>46</v>
      </c>
      <c r="AP8" s="157">
        <f>SUM(AP9:AP55)</f>
        <v>4</v>
      </c>
      <c r="AQ8" s="157">
        <f>SUM(AQ9:AQ55)</f>
        <v>16</v>
      </c>
      <c r="AR8" s="157">
        <f>SUM(AR9:AR55)</f>
        <v>159</v>
      </c>
      <c r="AS8" s="182">
        <f>SUM(AS9:AS55)</f>
        <v>37</v>
      </c>
      <c r="AT8" s="181">
        <f>AU8+AV8+AW8+AX8+AY8</f>
        <v>17</v>
      </c>
      <c r="AU8" s="157">
        <f>SUM(AU9:AU55)</f>
        <v>6</v>
      </c>
      <c r="AV8" s="157">
        <f>SUM(AV9:AV55)</f>
        <v>2</v>
      </c>
      <c r="AW8" s="157">
        <f>SUM(AW9:AW55)</f>
        <v>3</v>
      </c>
      <c r="AX8" s="157">
        <f>SUM(AX9:AX55)</f>
        <v>1</v>
      </c>
      <c r="AY8" s="182">
        <f>SUM(AY9:AY55)</f>
        <v>5</v>
      </c>
    </row>
    <row r="9" spans="1:51" x14ac:dyDescent="0.2">
      <c r="A9" s="154" t="s">
        <v>591</v>
      </c>
      <c r="B9" s="183" t="s">
        <v>590</v>
      </c>
      <c r="C9" s="154">
        <v>17</v>
      </c>
      <c r="D9" s="181">
        <f t="shared" ref="D9:D55" si="0">E9+F9+G9+H9+I9</f>
        <v>21</v>
      </c>
      <c r="E9" s="184">
        <v>6</v>
      </c>
      <c r="F9" s="92">
        <v>1</v>
      </c>
      <c r="G9" s="92">
        <v>3</v>
      </c>
      <c r="H9" s="92">
        <v>0</v>
      </c>
      <c r="I9" s="159">
        <v>11</v>
      </c>
      <c r="J9" s="181">
        <f t="shared" ref="J9:J55" si="1">K9+L9+M9+N9+O9</f>
        <v>137</v>
      </c>
      <c r="K9" s="185">
        <v>26</v>
      </c>
      <c r="L9" s="92">
        <v>2</v>
      </c>
      <c r="M9" s="92">
        <v>8</v>
      </c>
      <c r="N9" s="92">
        <v>78</v>
      </c>
      <c r="O9" s="159">
        <v>23</v>
      </c>
      <c r="P9" s="181">
        <f>Q9+R9+S9+T9+U9</f>
        <v>158</v>
      </c>
      <c r="Q9" s="156">
        <f>E9+K9</f>
        <v>32</v>
      </c>
      <c r="R9" s="156">
        <f t="shared" ref="R9:U47" si="2">F9+L9</f>
        <v>3</v>
      </c>
      <c r="S9" s="156">
        <f t="shared" si="2"/>
        <v>11</v>
      </c>
      <c r="T9" s="156">
        <f t="shared" si="2"/>
        <v>78</v>
      </c>
      <c r="U9" s="158">
        <f t="shared" si="2"/>
        <v>34</v>
      </c>
      <c r="V9" s="181">
        <f t="shared" ref="V9:V55" si="3">W9+X9+Y9+Z9+AA9</f>
        <v>147</v>
      </c>
      <c r="W9" s="156">
        <f>AC9+AI9</f>
        <v>29</v>
      </c>
      <c r="X9" s="156">
        <f>AD9+AJ9</f>
        <v>2</v>
      </c>
      <c r="Y9" s="156">
        <f>AE9+AK9</f>
        <v>10</v>
      </c>
      <c r="Z9" s="156">
        <f>AF9+AL9</f>
        <v>77</v>
      </c>
      <c r="AA9" s="158">
        <f>AG9+AM9</f>
        <v>29</v>
      </c>
      <c r="AB9" s="181">
        <f t="shared" ref="AB9:AB55" si="4">AC9+AD9+AE9+AF9+AG9</f>
        <v>93</v>
      </c>
      <c r="AC9" s="92">
        <v>7</v>
      </c>
      <c r="AD9" s="92">
        <v>0</v>
      </c>
      <c r="AE9" s="92">
        <v>9</v>
      </c>
      <c r="AF9" s="92">
        <v>52</v>
      </c>
      <c r="AG9" s="159">
        <v>25</v>
      </c>
      <c r="AH9" s="181">
        <f t="shared" ref="AH9:AH55" si="5">AI9+AJ9+AK9+AL9+AM9</f>
        <v>54</v>
      </c>
      <c r="AI9" s="92">
        <v>22</v>
      </c>
      <c r="AJ9" s="92">
        <v>2</v>
      </c>
      <c r="AK9" s="92">
        <v>1</v>
      </c>
      <c r="AL9" s="92">
        <v>25</v>
      </c>
      <c r="AM9" s="159">
        <v>4</v>
      </c>
      <c r="AN9" s="181">
        <f t="shared" ref="AN9:AN55" si="6">AO9+AP9+AQ9+AR9+AS9</f>
        <v>130</v>
      </c>
      <c r="AO9" s="92">
        <v>23</v>
      </c>
      <c r="AP9" s="92">
        <v>1</v>
      </c>
      <c r="AQ9" s="92">
        <v>9</v>
      </c>
      <c r="AR9" s="92">
        <v>77</v>
      </c>
      <c r="AS9" s="159">
        <v>20</v>
      </c>
      <c r="AT9" s="181">
        <f t="shared" ref="AT9:AT55" si="7">AU9+AV9+AW9+AX9+AY9</f>
        <v>11</v>
      </c>
      <c r="AU9" s="156">
        <f>Q9-W9</f>
        <v>3</v>
      </c>
      <c r="AV9" s="156">
        <f>R9-X9</f>
        <v>1</v>
      </c>
      <c r="AW9" s="156">
        <f>S9-Y9</f>
        <v>1</v>
      </c>
      <c r="AX9" s="156">
        <f>T9-Z9</f>
        <v>1</v>
      </c>
      <c r="AY9" s="158">
        <f>U9-AA9</f>
        <v>5</v>
      </c>
    </row>
    <row r="10" spans="1:51" x14ac:dyDescent="0.2">
      <c r="A10" s="154" t="s">
        <v>592</v>
      </c>
      <c r="B10" s="183" t="s">
        <v>593</v>
      </c>
      <c r="C10" s="154">
        <v>17</v>
      </c>
      <c r="D10" s="181">
        <f t="shared" si="0"/>
        <v>17</v>
      </c>
      <c r="E10" s="184">
        <v>3</v>
      </c>
      <c r="F10" s="92">
        <v>0</v>
      </c>
      <c r="G10" s="92">
        <v>2</v>
      </c>
      <c r="H10" s="92">
        <v>1</v>
      </c>
      <c r="I10" s="159">
        <v>11</v>
      </c>
      <c r="J10" s="181">
        <f t="shared" si="1"/>
        <v>139</v>
      </c>
      <c r="K10" s="185">
        <v>24</v>
      </c>
      <c r="L10" s="92">
        <v>4</v>
      </c>
      <c r="M10" s="92">
        <v>7</v>
      </c>
      <c r="N10" s="92">
        <v>81</v>
      </c>
      <c r="O10" s="159">
        <v>23</v>
      </c>
      <c r="P10" s="181">
        <f t="shared" ref="P10:P55" si="8">Q10+R10+S10+T10+U10</f>
        <v>156</v>
      </c>
      <c r="Q10" s="156">
        <f t="shared" ref="Q10:Q55" si="9">E10+K10</f>
        <v>27</v>
      </c>
      <c r="R10" s="156">
        <f t="shared" si="2"/>
        <v>4</v>
      </c>
      <c r="S10" s="156">
        <f t="shared" si="2"/>
        <v>9</v>
      </c>
      <c r="T10" s="156">
        <f t="shared" si="2"/>
        <v>82</v>
      </c>
      <c r="U10" s="158">
        <f t="shared" si="2"/>
        <v>34</v>
      </c>
      <c r="V10" s="181">
        <f t="shared" si="3"/>
        <v>150</v>
      </c>
      <c r="W10" s="156">
        <f>AC10+AI10</f>
        <v>24</v>
      </c>
      <c r="X10" s="156">
        <f t="shared" ref="W10:AA55" si="10">AD10+AJ10</f>
        <v>3</v>
      </c>
      <c r="Y10" s="156">
        <f t="shared" si="10"/>
        <v>7</v>
      </c>
      <c r="Z10" s="156">
        <f t="shared" si="10"/>
        <v>82</v>
      </c>
      <c r="AA10" s="158">
        <f t="shared" si="10"/>
        <v>34</v>
      </c>
      <c r="AB10" s="181">
        <f t="shared" si="4"/>
        <v>76</v>
      </c>
      <c r="AC10" s="92">
        <v>4</v>
      </c>
      <c r="AD10" s="92">
        <v>0</v>
      </c>
      <c r="AE10" s="92">
        <v>6</v>
      </c>
      <c r="AF10" s="92">
        <v>42</v>
      </c>
      <c r="AG10" s="159">
        <v>24</v>
      </c>
      <c r="AH10" s="181">
        <f t="shared" si="5"/>
        <v>74</v>
      </c>
      <c r="AI10" s="92">
        <v>20</v>
      </c>
      <c r="AJ10" s="92">
        <v>3</v>
      </c>
      <c r="AK10" s="92">
        <v>1</v>
      </c>
      <c r="AL10" s="92">
        <v>40</v>
      </c>
      <c r="AM10" s="159">
        <v>10</v>
      </c>
      <c r="AN10" s="181">
        <f t="shared" si="6"/>
        <v>132</v>
      </c>
      <c r="AO10" s="92">
        <v>23</v>
      </c>
      <c r="AP10" s="92">
        <v>3</v>
      </c>
      <c r="AQ10" s="92">
        <v>7</v>
      </c>
      <c r="AR10" s="92">
        <v>82</v>
      </c>
      <c r="AS10" s="159">
        <v>17</v>
      </c>
      <c r="AT10" s="181">
        <f t="shared" si="7"/>
        <v>6</v>
      </c>
      <c r="AU10" s="156">
        <f t="shared" ref="AU10:AY55" si="11">Q10-W10</f>
        <v>3</v>
      </c>
      <c r="AV10" s="156">
        <f t="shared" si="11"/>
        <v>1</v>
      </c>
      <c r="AW10" s="156">
        <f t="shared" si="11"/>
        <v>2</v>
      </c>
      <c r="AX10" s="156">
        <f t="shared" si="11"/>
        <v>0</v>
      </c>
      <c r="AY10" s="158">
        <f t="shared" si="11"/>
        <v>0</v>
      </c>
    </row>
    <row r="11" spans="1:51" x14ac:dyDescent="0.2">
      <c r="A11" s="154"/>
      <c r="B11" s="183"/>
      <c r="C11" s="154"/>
      <c r="D11" s="181">
        <f t="shared" si="0"/>
        <v>0</v>
      </c>
      <c r="E11" s="184"/>
      <c r="F11" s="92"/>
      <c r="G11" s="92"/>
      <c r="H11" s="92"/>
      <c r="I11" s="159"/>
      <c r="J11" s="181">
        <f t="shared" si="1"/>
        <v>0</v>
      </c>
      <c r="K11" s="185"/>
      <c r="L11" s="92"/>
      <c r="M11" s="92"/>
      <c r="N11" s="92"/>
      <c r="O11" s="159"/>
      <c r="P11" s="181">
        <f t="shared" si="8"/>
        <v>0</v>
      </c>
      <c r="Q11" s="156">
        <f t="shared" si="9"/>
        <v>0</v>
      </c>
      <c r="R11" s="156">
        <f t="shared" si="2"/>
        <v>0</v>
      </c>
      <c r="S11" s="156">
        <f t="shared" si="2"/>
        <v>0</v>
      </c>
      <c r="T11" s="156">
        <f t="shared" si="2"/>
        <v>0</v>
      </c>
      <c r="U11" s="158">
        <f t="shared" si="2"/>
        <v>0</v>
      </c>
      <c r="V11" s="181">
        <f>W11+X11+Y11+Z11+AA11</f>
        <v>0</v>
      </c>
      <c r="W11" s="156">
        <f t="shared" si="10"/>
        <v>0</v>
      </c>
      <c r="X11" s="156">
        <f t="shared" si="10"/>
        <v>0</v>
      </c>
      <c r="Y11" s="156">
        <f t="shared" si="10"/>
        <v>0</v>
      </c>
      <c r="Z11" s="156">
        <f t="shared" si="10"/>
        <v>0</v>
      </c>
      <c r="AA11" s="158">
        <f t="shared" si="10"/>
        <v>0</v>
      </c>
      <c r="AB11" s="181">
        <f>AC11+AD11+AE11+AF11+AG11</f>
        <v>0</v>
      </c>
      <c r="AC11" s="92"/>
      <c r="AD11" s="92"/>
      <c r="AE11" s="92"/>
      <c r="AF11" s="92"/>
      <c r="AG11" s="159"/>
      <c r="AH11" s="181">
        <f t="shared" si="5"/>
        <v>0</v>
      </c>
      <c r="AI11" s="92"/>
      <c r="AJ11" s="92"/>
      <c r="AK11" s="92"/>
      <c r="AL11" s="92"/>
      <c r="AM11" s="159"/>
      <c r="AN11" s="181">
        <f t="shared" si="6"/>
        <v>0</v>
      </c>
      <c r="AO11" s="92"/>
      <c r="AP11" s="92"/>
      <c r="AQ11" s="92"/>
      <c r="AR11" s="92"/>
      <c r="AS11" s="159"/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x14ac:dyDescent="0.2">
      <c r="A12" s="154"/>
      <c r="B12" s="183"/>
      <c r="C12" s="154"/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0</v>
      </c>
      <c r="K12" s="185"/>
      <c r="L12" s="92"/>
      <c r="M12" s="92"/>
      <c r="N12" s="92"/>
      <c r="O12" s="159"/>
      <c r="P12" s="181">
        <f t="shared" si="8"/>
        <v>0</v>
      </c>
      <c r="Q12" s="156">
        <f t="shared" si="9"/>
        <v>0</v>
      </c>
      <c r="R12" s="156">
        <f t="shared" si="2"/>
        <v>0</v>
      </c>
      <c r="S12" s="156">
        <f t="shared" si="2"/>
        <v>0</v>
      </c>
      <c r="T12" s="156">
        <f t="shared" si="2"/>
        <v>0</v>
      </c>
      <c r="U12" s="158">
        <f t="shared" si="2"/>
        <v>0</v>
      </c>
      <c r="V12" s="181">
        <f t="shared" si="3"/>
        <v>0</v>
      </c>
      <c r="W12" s="156">
        <f t="shared" si="10"/>
        <v>0</v>
      </c>
      <c r="X12" s="156">
        <f t="shared" si="10"/>
        <v>0</v>
      </c>
      <c r="Y12" s="156">
        <f t="shared" si="10"/>
        <v>0</v>
      </c>
      <c r="Z12" s="156">
        <f t="shared" si="10"/>
        <v>0</v>
      </c>
      <c r="AA12" s="158">
        <f t="shared" si="10"/>
        <v>0</v>
      </c>
      <c r="AB12" s="181">
        <f t="shared" si="4"/>
        <v>0</v>
      </c>
      <c r="AC12" s="92"/>
      <c r="AD12" s="92"/>
      <c r="AE12" s="92"/>
      <c r="AF12" s="92"/>
      <c r="AG12" s="159"/>
      <c r="AH12" s="181">
        <f t="shared" si="5"/>
        <v>0</v>
      </c>
      <c r="AI12" s="92"/>
      <c r="AJ12" s="92"/>
      <c r="AK12" s="92"/>
      <c r="AL12" s="92"/>
      <c r="AM12" s="159"/>
      <c r="AN12" s="181">
        <f t="shared" si="6"/>
        <v>0</v>
      </c>
      <c r="AO12" s="92"/>
      <c r="AP12" s="92"/>
      <c r="AQ12" s="92"/>
      <c r="AR12" s="92"/>
      <c r="AS12" s="159"/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17" t="s">
        <v>60</v>
      </c>
      <c r="AO57" s="717"/>
      <c r="AP57" s="717"/>
      <c r="AQ57" s="717"/>
      <c r="AR57" s="717"/>
      <c r="AS57" s="717"/>
      <c r="AT57" s="717"/>
      <c r="AU57" s="717"/>
      <c r="AV57" s="717"/>
    </row>
    <row r="59" spans="1:51" ht="16.5" x14ac:dyDescent="0.25">
      <c r="AB59" s="165" t="s">
        <v>350</v>
      </c>
      <c r="AC59" t="s">
        <v>600</v>
      </c>
      <c r="AG59" s="166" t="s">
        <v>607</v>
      </c>
      <c r="AH59" s="168"/>
      <c r="AI59" s="168"/>
      <c r="AJ59" s="168"/>
      <c r="AK59" s="168"/>
      <c r="AL59" s="169" t="s">
        <v>604</v>
      </c>
      <c r="AM59" s="170"/>
      <c r="AN59" s="171"/>
      <c r="AO59" s="171"/>
    </row>
    <row r="60" spans="1:51" ht="16.5" x14ac:dyDescent="0.2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  <c r="AP60" t="s">
        <v>605</v>
      </c>
    </row>
    <row r="61" spans="1:51" x14ac:dyDescent="0.2">
      <c r="AB61" s="88"/>
      <c r="AG61" s="7" t="s">
        <v>602</v>
      </c>
      <c r="AH61" s="88"/>
      <c r="AI61" s="88"/>
      <c r="AJ61" s="88"/>
      <c r="AK61" s="88"/>
      <c r="AL61" s="7" t="s">
        <v>175</v>
      </c>
      <c r="AM61" s="88"/>
      <c r="AN61" s="88"/>
      <c r="AO61" s="88"/>
    </row>
    <row r="62" spans="1:51" x14ac:dyDescent="0.2">
      <c r="AR62" t="s">
        <v>606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4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D28" zoomScale="70" zoomScaleNormal="70" workbookViewId="0">
      <selection activeCell="BC48" sqref="BC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360</v>
      </c>
      <c r="C1" s="151"/>
      <c r="X1" s="151"/>
      <c r="AS1" s="151"/>
      <c r="AZ1" s="151"/>
    </row>
    <row r="2" spans="1:58" s="65" customFormat="1" ht="30" customHeight="1" x14ac:dyDescent="0.2">
      <c r="B2" s="260"/>
      <c r="C2" s="734" t="s">
        <v>595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260"/>
      <c r="Y2" s="260"/>
      <c r="Z2" s="260"/>
      <c r="AA2" s="260"/>
      <c r="AB2" s="769" t="s">
        <v>416</v>
      </c>
      <c r="AC2" s="769"/>
      <c r="AD2" s="769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459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46" t="s">
        <v>396</v>
      </c>
      <c r="B4" s="748" t="s">
        <v>460</v>
      </c>
      <c r="C4" s="751" t="s">
        <v>424</v>
      </c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3"/>
      <c r="X4" s="751" t="s">
        <v>424</v>
      </c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3"/>
      <c r="AS4" s="757" t="s">
        <v>450</v>
      </c>
      <c r="AT4" s="758"/>
      <c r="AU4" s="758"/>
      <c r="AV4" s="758"/>
      <c r="AW4" s="758"/>
      <c r="AX4" s="758"/>
      <c r="AY4" s="758"/>
      <c r="AZ4" s="758"/>
      <c r="BA4" s="758"/>
      <c r="BB4" s="758"/>
      <c r="BC4" s="758"/>
      <c r="BD4" s="758"/>
      <c r="BE4" s="758"/>
      <c r="BF4" s="759"/>
    </row>
    <row r="5" spans="1:58" ht="33" customHeight="1" x14ac:dyDescent="0.2">
      <c r="A5" s="747"/>
      <c r="B5" s="749"/>
      <c r="C5" s="703" t="s">
        <v>362</v>
      </c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5"/>
      <c r="X5" s="703" t="s">
        <v>363</v>
      </c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5"/>
      <c r="AS5" s="760" t="s">
        <v>362</v>
      </c>
      <c r="AT5" s="761"/>
      <c r="AU5" s="761"/>
      <c r="AV5" s="761"/>
      <c r="AW5" s="761"/>
      <c r="AX5" s="761"/>
      <c r="AY5" s="762"/>
      <c r="AZ5" s="763" t="s">
        <v>363</v>
      </c>
      <c r="BA5" s="764"/>
      <c r="BB5" s="764"/>
      <c r="BC5" s="764"/>
      <c r="BD5" s="764"/>
      <c r="BE5" s="764"/>
      <c r="BF5" s="765"/>
    </row>
    <row r="6" spans="1:58" x14ac:dyDescent="0.2">
      <c r="A6" s="747"/>
      <c r="B6" s="749"/>
      <c r="C6" s="754" t="s">
        <v>364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6"/>
      <c r="X6" s="754" t="s">
        <v>364</v>
      </c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6"/>
      <c r="AS6" s="754" t="s">
        <v>364</v>
      </c>
      <c r="AT6" s="755"/>
      <c r="AU6" s="755"/>
      <c r="AV6" s="755"/>
      <c r="AW6" s="755"/>
      <c r="AX6" s="755"/>
      <c r="AY6" s="756"/>
      <c r="AZ6" s="766" t="s">
        <v>364</v>
      </c>
      <c r="BA6" s="767"/>
      <c r="BB6" s="767"/>
      <c r="BC6" s="767"/>
      <c r="BD6" s="767"/>
      <c r="BE6" s="767"/>
      <c r="BF6" s="768"/>
    </row>
    <row r="7" spans="1:58" s="267" customFormat="1" ht="24" customHeight="1" x14ac:dyDescent="0.2">
      <c r="A7" s="747"/>
      <c r="B7" s="750"/>
      <c r="C7" s="263" t="s">
        <v>88</v>
      </c>
      <c r="D7" s="264">
        <v>1</v>
      </c>
      <c r="E7" s="264" t="s">
        <v>53</v>
      </c>
      <c r="F7" s="264" t="s">
        <v>397</v>
      </c>
      <c r="G7" s="264" t="s">
        <v>398</v>
      </c>
      <c r="H7" s="264" t="s">
        <v>365</v>
      </c>
      <c r="I7" s="264" t="s">
        <v>366</v>
      </c>
      <c r="J7" s="264" t="s">
        <v>367</v>
      </c>
      <c r="K7" s="264" t="s">
        <v>461</v>
      </c>
      <c r="L7" s="264" t="s">
        <v>462</v>
      </c>
      <c r="M7" s="264" t="s">
        <v>463</v>
      </c>
      <c r="N7" s="264" t="s">
        <v>464</v>
      </c>
      <c r="O7" s="264" t="s">
        <v>465</v>
      </c>
      <c r="P7" s="264" t="s">
        <v>466</v>
      </c>
      <c r="Q7" s="264" t="s">
        <v>368</v>
      </c>
      <c r="R7" s="264" t="s">
        <v>369</v>
      </c>
      <c r="S7" s="264" t="s">
        <v>370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397</v>
      </c>
      <c r="AB7" s="264" t="s">
        <v>398</v>
      </c>
      <c r="AC7" s="264" t="s">
        <v>365</v>
      </c>
      <c r="AD7" s="264" t="s">
        <v>366</v>
      </c>
      <c r="AE7" s="264" t="s">
        <v>367</v>
      </c>
      <c r="AF7" s="264" t="s">
        <v>461</v>
      </c>
      <c r="AG7" s="264" t="s">
        <v>462</v>
      </c>
      <c r="AH7" s="264" t="s">
        <v>463</v>
      </c>
      <c r="AI7" s="264" t="s">
        <v>464</v>
      </c>
      <c r="AJ7" s="264" t="s">
        <v>465</v>
      </c>
      <c r="AK7" s="264" t="s">
        <v>466</v>
      </c>
      <c r="AL7" s="264" t="s">
        <v>368</v>
      </c>
      <c r="AM7" s="264" t="s">
        <v>369</v>
      </c>
      <c r="AN7" s="264" t="s">
        <v>370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397</v>
      </c>
      <c r="AW7" s="264" t="s">
        <v>365</v>
      </c>
      <c r="AX7" s="264" t="s">
        <v>366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397</v>
      </c>
      <c r="BD7" s="264" t="s">
        <v>365</v>
      </c>
      <c r="BE7" s="264" t="s">
        <v>366</v>
      </c>
      <c r="BF7" s="265">
        <v>4</v>
      </c>
    </row>
    <row r="8" spans="1:58" x14ac:dyDescent="0.2">
      <c r="A8" s="268"/>
      <c r="B8" s="269" t="s">
        <v>399</v>
      </c>
      <c r="C8" s="181">
        <f t="shared" ref="C8:C41" si="0">D8+E8+F8+G8+H8+I8+J8+K8+L8+M8+N8+O8+P8+Q8+R8+S8+T8+U8+V8+W8</f>
        <v>0</v>
      </c>
      <c r="D8" s="156">
        <f t="shared" ref="D8:W8" si="1">SUM(D9:D41)</f>
        <v>0</v>
      </c>
      <c r="E8" s="156">
        <f t="shared" si="1"/>
        <v>0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5</v>
      </c>
      <c r="Y8" s="156">
        <f t="shared" ref="Y8:AR8" si="3">SUM(Y9:Y41)</f>
        <v>4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1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5</v>
      </c>
      <c r="AT8" s="156">
        <f t="shared" ref="AT8:AY8" si="4">SUM(AT9:AT41)</f>
        <v>5</v>
      </c>
      <c r="AU8" s="156">
        <f t="shared" si="4"/>
        <v>0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1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1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 t="s">
        <v>591</v>
      </c>
      <c r="B9" s="154" t="s">
        <v>590</v>
      </c>
      <c r="C9" s="181">
        <f t="shared" si="0"/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181">
        <f t="shared" si="2"/>
        <v>3</v>
      </c>
      <c r="Y9" s="92">
        <v>3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181">
        <f t="shared" ref="AS9:AS41" si="6">AT9+AU9+AV9+AW9+AX9+AY9</f>
        <v>3</v>
      </c>
      <c r="AT9" s="92">
        <v>3</v>
      </c>
      <c r="AU9" s="92">
        <v>0</v>
      </c>
      <c r="AV9" s="92">
        <v>0</v>
      </c>
      <c r="AW9" s="92">
        <v>0</v>
      </c>
      <c r="AX9" s="92">
        <v>0</v>
      </c>
      <c r="AY9" s="159">
        <v>0</v>
      </c>
      <c r="AZ9" s="155">
        <f t="shared" ref="AZ9:AZ41" si="7">BA9+BB9+BC9+BD9+BE9+BF9</f>
        <v>1</v>
      </c>
      <c r="BA9" s="92">
        <v>0</v>
      </c>
      <c r="BB9" s="92">
        <v>0</v>
      </c>
      <c r="BC9" s="92">
        <v>1</v>
      </c>
      <c r="BD9" s="92">
        <v>0</v>
      </c>
      <c r="BE9" s="92">
        <v>0</v>
      </c>
      <c r="BF9" s="159">
        <v>0</v>
      </c>
    </row>
    <row r="10" spans="1:58" x14ac:dyDescent="0.2">
      <c r="A10" s="154" t="s">
        <v>592</v>
      </c>
      <c r="B10" s="154" t="s">
        <v>593</v>
      </c>
      <c r="C10" s="181">
        <f t="shared" si="0"/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159">
        <v>0</v>
      </c>
      <c r="X10" s="181">
        <f t="shared" si="2"/>
        <v>2</v>
      </c>
      <c r="Y10" s="92">
        <v>1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1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159">
        <v>0</v>
      </c>
      <c r="AS10" s="181">
        <f t="shared" si="6"/>
        <v>2</v>
      </c>
      <c r="AT10" s="92">
        <v>2</v>
      </c>
      <c r="AU10" s="92">
        <v>0</v>
      </c>
      <c r="AV10" s="92">
        <v>0</v>
      </c>
      <c r="AW10" s="92">
        <v>0</v>
      </c>
      <c r="AX10" s="92">
        <v>0</v>
      </c>
      <c r="AY10" s="159">
        <v>0</v>
      </c>
      <c r="AZ10" s="155">
        <f t="shared" si="7"/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159">
        <v>0</v>
      </c>
    </row>
    <row r="11" spans="1:58" x14ac:dyDescent="0.2">
      <c r="A11" s="154"/>
      <c r="B11" s="154"/>
      <c r="C11" s="181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17" t="s">
        <v>60</v>
      </c>
      <c r="AZ43" s="717"/>
      <c r="BA43" s="717"/>
      <c r="BB43" s="717"/>
      <c r="BC43" s="717"/>
      <c r="BD43" s="717"/>
      <c r="BE43" s="717"/>
      <c r="BF43" s="717"/>
      <c r="BG43" s="94"/>
      <c r="BH43" s="94"/>
    </row>
    <row r="44" spans="1:60" ht="16.5" x14ac:dyDescent="0.25">
      <c r="A44" s="65"/>
      <c r="AS44" s="165" t="s">
        <v>608</v>
      </c>
      <c r="AV44" s="166" t="s">
        <v>607</v>
      </c>
      <c r="AW44" s="167"/>
      <c r="AX44" s="167"/>
      <c r="AY44" s="168"/>
      <c r="AZ44" s="169" t="s">
        <v>603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531" t="s">
        <v>605</v>
      </c>
      <c r="BC45" s="532"/>
      <c r="BD45" s="532"/>
      <c r="BE45" s="532"/>
    </row>
    <row r="46" spans="1:60" ht="15.75" x14ac:dyDescent="0.25">
      <c r="B46" s="192"/>
      <c r="AS46" s="88"/>
      <c r="AV46" s="7" t="s">
        <v>602</v>
      </c>
      <c r="AW46" s="88"/>
      <c r="AX46" s="88"/>
      <c r="AY46" s="88"/>
      <c r="AZ46" s="7" t="s">
        <v>175</v>
      </c>
      <c r="BA46" s="88"/>
      <c r="BB46" s="88"/>
    </row>
    <row r="47" spans="1:60" ht="16.5" customHeight="1" x14ac:dyDescent="0.25">
      <c r="B47" s="192"/>
      <c r="BC47" s="532" t="s">
        <v>609</v>
      </c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376</v>
      </c>
      <c r="C50" s="67"/>
      <c r="X50" s="67"/>
      <c r="AS50" s="67"/>
      <c r="AZ50" s="67"/>
    </row>
    <row r="51" spans="2:52" ht="17.25" customHeight="1" x14ac:dyDescent="0.2">
      <c r="B51" s="67" t="s">
        <v>377</v>
      </c>
      <c r="C51" s="67"/>
      <c r="X51" s="67"/>
      <c r="AS51" s="67"/>
      <c r="AZ51" s="67"/>
    </row>
    <row r="52" spans="2:52" ht="15.75" customHeight="1" x14ac:dyDescent="0.2">
      <c r="B52" s="67" t="s">
        <v>400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70" t="s">
        <v>424</v>
      </c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3" t="s">
        <v>425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3"/>
      <c r="X55" s="175"/>
      <c r="AS55" s="175"/>
      <c r="AZ55" s="175"/>
    </row>
    <row r="56" spans="2:52" ht="27.75" customHeight="1" x14ac:dyDescent="0.2">
      <c r="B56" s="742" t="s">
        <v>426</v>
      </c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4" t="s">
        <v>427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175"/>
      <c r="AS57" s="175"/>
      <c r="AZ57" s="175"/>
    </row>
    <row r="58" spans="2:52" ht="15.95" customHeight="1" x14ac:dyDescent="0.2">
      <c r="B58" s="744" t="s">
        <v>428</v>
      </c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175"/>
      <c r="AS58" s="175"/>
      <c r="AZ58" s="175"/>
    </row>
    <row r="59" spans="2:52" ht="15.95" customHeight="1" x14ac:dyDescent="0.2">
      <c r="B59" s="744" t="s">
        <v>429</v>
      </c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175"/>
      <c r="AS59" s="175"/>
      <c r="AZ59" s="175"/>
    </row>
    <row r="60" spans="2:52" ht="15.95" customHeight="1" x14ac:dyDescent="0.2">
      <c r="B60" s="742" t="s">
        <v>430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175"/>
      <c r="AS60" s="175"/>
      <c r="AZ60" s="175"/>
    </row>
    <row r="61" spans="2:52" ht="15.95" customHeight="1" x14ac:dyDescent="0.2">
      <c r="B61" s="744" t="s">
        <v>431</v>
      </c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175"/>
      <c r="AS61" s="175"/>
      <c r="AZ61" s="175"/>
    </row>
    <row r="62" spans="2:52" ht="15.95" customHeight="1" x14ac:dyDescent="0.2">
      <c r="B62" s="744" t="s">
        <v>432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175"/>
      <c r="AS62" s="175"/>
      <c r="AZ62" s="175"/>
    </row>
    <row r="63" spans="2:52" ht="28.5" customHeight="1" x14ac:dyDescent="0.2">
      <c r="B63" s="744" t="s">
        <v>433</v>
      </c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175"/>
      <c r="AS63" s="175"/>
      <c r="AZ63" s="175"/>
    </row>
    <row r="64" spans="2:52" ht="15.95" customHeight="1" x14ac:dyDescent="0.2">
      <c r="B64" s="742" t="s">
        <v>434</v>
      </c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175"/>
      <c r="AS64" s="175"/>
      <c r="AZ64" s="175"/>
    </row>
    <row r="65" spans="2:52" ht="15.95" customHeight="1" x14ac:dyDescent="0.2">
      <c r="B65" s="744" t="s">
        <v>435</v>
      </c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175"/>
      <c r="AS65" s="175"/>
      <c r="AZ65" s="175"/>
    </row>
    <row r="66" spans="2:52" ht="15.95" customHeight="1" x14ac:dyDescent="0.2">
      <c r="B66" s="744" t="s">
        <v>436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175"/>
      <c r="AS66" s="175"/>
      <c r="AZ66" s="175"/>
    </row>
    <row r="67" spans="2:52" ht="15.95" customHeight="1" x14ac:dyDescent="0.2">
      <c r="B67" s="744" t="s">
        <v>437</v>
      </c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175"/>
      <c r="AS67" s="175"/>
      <c r="AZ67" s="175"/>
    </row>
    <row r="68" spans="2:52" ht="15.95" customHeight="1" x14ac:dyDescent="0.2">
      <c r="B68" s="744" t="s">
        <v>438</v>
      </c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175"/>
      <c r="AS68" s="175"/>
      <c r="AZ68" s="175"/>
    </row>
    <row r="69" spans="2:52" ht="15.95" customHeight="1" x14ac:dyDescent="0.2">
      <c r="B69" s="744" t="s">
        <v>439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175"/>
      <c r="AS69" s="175"/>
      <c r="AZ69" s="175"/>
    </row>
    <row r="70" spans="2:52" ht="15.95" customHeight="1" x14ac:dyDescent="0.2">
      <c r="B70" s="744" t="s">
        <v>440</v>
      </c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175"/>
      <c r="AS70" s="175"/>
      <c r="AZ70" s="175"/>
    </row>
    <row r="71" spans="2:52" ht="15.95" customHeight="1" x14ac:dyDescent="0.2">
      <c r="B71" s="742" t="s">
        <v>441</v>
      </c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175"/>
      <c r="AS71" s="175"/>
      <c r="AZ71" s="175"/>
    </row>
    <row r="72" spans="2:52" ht="15.95" customHeight="1" x14ac:dyDescent="0.2">
      <c r="B72" s="744" t="s">
        <v>442</v>
      </c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175"/>
      <c r="AS72" s="175"/>
      <c r="AZ72" s="175"/>
    </row>
    <row r="73" spans="2:52" ht="15.95" customHeight="1" x14ac:dyDescent="0.2">
      <c r="B73" s="744" t="s">
        <v>443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744"/>
      <c r="X73" s="175"/>
      <c r="AS73" s="175"/>
      <c r="AZ73" s="175"/>
    </row>
    <row r="74" spans="2:52" ht="15.95" customHeight="1" x14ac:dyDescent="0.2">
      <c r="B74" s="744" t="s">
        <v>444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175"/>
      <c r="AS74" s="175"/>
      <c r="AZ74" s="175"/>
    </row>
    <row r="75" spans="2:52" ht="15.95" customHeight="1" x14ac:dyDescent="0.2">
      <c r="B75" s="742" t="s">
        <v>445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175"/>
      <c r="AS75" s="175"/>
      <c r="AZ75" s="175"/>
    </row>
    <row r="76" spans="2:52" ht="15.95" customHeight="1" x14ac:dyDescent="0.2">
      <c r="B76" s="744" t="s">
        <v>446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175"/>
      <c r="AS76" s="175"/>
      <c r="AZ76" s="175"/>
    </row>
    <row r="77" spans="2:52" ht="15.95" customHeight="1" x14ac:dyDescent="0.2">
      <c r="B77" s="744" t="s">
        <v>447</v>
      </c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175"/>
      <c r="AS77" s="175"/>
      <c r="AZ77" s="175"/>
    </row>
    <row r="78" spans="2:52" ht="15.95" customHeight="1" x14ac:dyDescent="0.2">
      <c r="B78" s="744" t="s">
        <v>448</v>
      </c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175"/>
      <c r="AS78" s="175"/>
      <c r="AZ78" s="175"/>
    </row>
    <row r="79" spans="2:52" ht="15.95" customHeight="1" x14ac:dyDescent="0.2">
      <c r="B79" s="744" t="s">
        <v>449</v>
      </c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175"/>
      <c r="AS79" s="175"/>
      <c r="AZ79" s="175"/>
    </row>
    <row r="80" spans="2:52" ht="15.95" customHeight="1" x14ac:dyDescent="0.2">
      <c r="B80" s="745" t="s">
        <v>450</v>
      </c>
      <c r="C80" s="745"/>
      <c r="D80" s="745"/>
      <c r="E80" s="745"/>
      <c r="F80" s="745"/>
      <c r="G80" s="745"/>
      <c r="H80" s="745"/>
      <c r="I80" s="745"/>
      <c r="J80" s="745"/>
      <c r="K80" s="745"/>
      <c r="L80" s="745"/>
      <c r="M80" s="745"/>
      <c r="N80" s="745"/>
      <c r="O80" s="745"/>
      <c r="P80" s="745"/>
      <c r="Q80" s="745"/>
      <c r="R80" s="745"/>
      <c r="S80" s="745"/>
      <c r="T80" s="745"/>
      <c r="U80" s="745"/>
      <c r="V80" s="745"/>
      <c r="W80" s="745"/>
      <c r="X80" s="175"/>
      <c r="AS80" s="175"/>
      <c r="AZ80" s="175"/>
    </row>
    <row r="81" spans="2:52" ht="15.95" customHeight="1" x14ac:dyDescent="0.2">
      <c r="B81" s="743" t="s">
        <v>451</v>
      </c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175"/>
      <c r="AS81" s="175"/>
      <c r="AZ81" s="175"/>
    </row>
    <row r="82" spans="2:52" ht="15.95" customHeight="1" x14ac:dyDescent="0.2">
      <c r="B82" s="742" t="s">
        <v>452</v>
      </c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175"/>
      <c r="AS82" s="175"/>
      <c r="AZ82" s="175"/>
    </row>
    <row r="83" spans="2:52" ht="15.95" customHeight="1" x14ac:dyDescent="0.2">
      <c r="B83" s="744" t="s">
        <v>453</v>
      </c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744"/>
      <c r="X83" s="175"/>
      <c r="AS83" s="175"/>
      <c r="AZ83" s="175"/>
    </row>
    <row r="84" spans="2:52" ht="15.95" customHeight="1" x14ac:dyDescent="0.2">
      <c r="B84" s="744" t="s">
        <v>454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175"/>
      <c r="AS84" s="175"/>
      <c r="AZ84" s="175"/>
    </row>
    <row r="85" spans="2:52" ht="15.95" customHeight="1" x14ac:dyDescent="0.2">
      <c r="B85" s="742" t="s">
        <v>455</v>
      </c>
      <c r="C85" s="743"/>
      <c r="D85" s="743"/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175"/>
      <c r="AS85" s="175"/>
      <c r="AZ85" s="175"/>
    </row>
    <row r="86" spans="2:52" ht="15.95" customHeight="1" x14ac:dyDescent="0.2">
      <c r="B86" s="744" t="s">
        <v>456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4"/>
      <c r="O86" s="744"/>
      <c r="P86" s="744"/>
      <c r="Q86" s="744"/>
      <c r="R86" s="744"/>
      <c r="S86" s="744"/>
      <c r="T86" s="744"/>
      <c r="U86" s="744"/>
      <c r="V86" s="744"/>
      <c r="W86" s="744"/>
      <c r="X86" s="175"/>
      <c r="AS86" s="175"/>
      <c r="AZ86" s="175"/>
    </row>
    <row r="87" spans="2:52" ht="15.95" customHeight="1" x14ac:dyDescent="0.2">
      <c r="B87" s="744" t="s">
        <v>457</v>
      </c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175"/>
      <c r="AS87" s="175"/>
      <c r="AZ87" s="175"/>
    </row>
    <row r="88" spans="2:52" ht="15.95" customHeight="1" x14ac:dyDescent="0.2">
      <c r="B88" s="743" t="s">
        <v>458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zoomScale="70" zoomScaleNormal="70" workbookViewId="0">
      <selection activeCell="B12" sqref="B12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360</v>
      </c>
      <c r="C1" s="151"/>
      <c r="D1" s="151"/>
      <c r="O1" s="718" t="s">
        <v>416</v>
      </c>
      <c r="P1" s="718"/>
    </row>
    <row r="2" spans="1:67" ht="15" x14ac:dyDescent="0.25">
      <c r="B2" s="153"/>
      <c r="C2" s="525" t="s">
        <v>585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586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31" t="s">
        <v>361</v>
      </c>
      <c r="B5" s="785" t="s">
        <v>460</v>
      </c>
      <c r="C5" s="735" t="s">
        <v>379</v>
      </c>
      <c r="D5" s="712" t="s">
        <v>380</v>
      </c>
      <c r="E5" s="713"/>
      <c r="F5" s="713"/>
      <c r="G5" s="713"/>
      <c r="H5" s="713"/>
      <c r="I5" s="713"/>
      <c r="J5" s="788"/>
      <c r="K5" s="714"/>
      <c r="L5" s="712" t="s">
        <v>381</v>
      </c>
      <c r="M5" s="713"/>
      <c r="N5" s="713"/>
      <c r="O5" s="713"/>
      <c r="P5" s="713"/>
      <c r="Q5" s="713"/>
      <c r="R5" s="713"/>
      <c r="S5" s="714"/>
      <c r="T5" s="725" t="s">
        <v>382</v>
      </c>
      <c r="U5" s="726"/>
      <c r="V5" s="726"/>
      <c r="W5" s="726"/>
      <c r="X5" s="726"/>
      <c r="Y5" s="726"/>
      <c r="Z5" s="726"/>
      <c r="AA5" s="727"/>
      <c r="AB5" s="725" t="s">
        <v>383</v>
      </c>
      <c r="AC5" s="726"/>
      <c r="AD5" s="726"/>
      <c r="AE5" s="726"/>
      <c r="AF5" s="726"/>
      <c r="AG5" s="726"/>
      <c r="AH5" s="726"/>
      <c r="AI5" s="727"/>
      <c r="AJ5" s="712" t="s">
        <v>384</v>
      </c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4"/>
      <c r="AZ5" s="697" t="s">
        <v>385</v>
      </c>
      <c r="BA5" s="698"/>
      <c r="BB5" s="698"/>
      <c r="BC5" s="698"/>
      <c r="BD5" s="698"/>
      <c r="BE5" s="698"/>
      <c r="BF5" s="698"/>
      <c r="BG5" s="699"/>
      <c r="BH5" s="777" t="s">
        <v>386</v>
      </c>
      <c r="BI5" s="778"/>
      <c r="BJ5" s="778"/>
      <c r="BK5" s="778"/>
      <c r="BL5" s="778"/>
      <c r="BM5" s="778"/>
      <c r="BN5" s="778"/>
      <c r="BO5" s="779"/>
    </row>
    <row r="6" spans="1:67" ht="28.5" customHeight="1" thickBot="1" x14ac:dyDescent="0.25">
      <c r="A6" s="732"/>
      <c r="B6" s="786"/>
      <c r="C6" s="736"/>
      <c r="D6" s="706"/>
      <c r="E6" s="707"/>
      <c r="F6" s="707"/>
      <c r="G6" s="707"/>
      <c r="H6" s="707"/>
      <c r="I6" s="707"/>
      <c r="J6" s="789"/>
      <c r="K6" s="708"/>
      <c r="L6" s="706"/>
      <c r="M6" s="707"/>
      <c r="N6" s="707"/>
      <c r="O6" s="707"/>
      <c r="P6" s="707"/>
      <c r="Q6" s="707"/>
      <c r="R6" s="707"/>
      <c r="S6" s="708"/>
      <c r="T6" s="728"/>
      <c r="U6" s="729"/>
      <c r="V6" s="729"/>
      <c r="W6" s="729"/>
      <c r="X6" s="729"/>
      <c r="Y6" s="729"/>
      <c r="Z6" s="729"/>
      <c r="AA6" s="730"/>
      <c r="AB6" s="790"/>
      <c r="AC6" s="791"/>
      <c r="AD6" s="791"/>
      <c r="AE6" s="791"/>
      <c r="AF6" s="791"/>
      <c r="AG6" s="791"/>
      <c r="AH6" s="791"/>
      <c r="AI6" s="792"/>
      <c r="AJ6" s="706" t="s">
        <v>387</v>
      </c>
      <c r="AK6" s="707"/>
      <c r="AL6" s="707"/>
      <c r="AM6" s="707"/>
      <c r="AN6" s="707"/>
      <c r="AO6" s="707"/>
      <c r="AP6" s="707"/>
      <c r="AQ6" s="707"/>
      <c r="AR6" s="707" t="s">
        <v>291</v>
      </c>
      <c r="AS6" s="707"/>
      <c r="AT6" s="707"/>
      <c r="AU6" s="707"/>
      <c r="AV6" s="707"/>
      <c r="AW6" s="707"/>
      <c r="AX6" s="707"/>
      <c r="AY6" s="708"/>
      <c r="AZ6" s="706" t="s">
        <v>388</v>
      </c>
      <c r="BA6" s="707"/>
      <c r="BB6" s="707"/>
      <c r="BC6" s="707"/>
      <c r="BD6" s="707"/>
      <c r="BE6" s="707"/>
      <c r="BF6" s="707"/>
      <c r="BG6" s="708"/>
      <c r="BH6" s="780"/>
      <c r="BI6" s="781"/>
      <c r="BJ6" s="781"/>
      <c r="BK6" s="781"/>
      <c r="BL6" s="781"/>
      <c r="BM6" s="781"/>
      <c r="BN6" s="781"/>
      <c r="BO6" s="782"/>
    </row>
    <row r="7" spans="1:67" ht="12.75" customHeight="1" x14ac:dyDescent="0.2">
      <c r="A7" s="732"/>
      <c r="B7" s="786"/>
      <c r="C7" s="736"/>
      <c r="D7" s="709" t="s">
        <v>389</v>
      </c>
      <c r="E7" s="710" t="s">
        <v>401</v>
      </c>
      <c r="F7" s="710"/>
      <c r="G7" s="710"/>
      <c r="H7" s="710"/>
      <c r="I7" s="710"/>
      <c r="J7" s="772"/>
      <c r="K7" s="711"/>
      <c r="L7" s="709" t="s">
        <v>389</v>
      </c>
      <c r="M7" s="710" t="s">
        <v>401</v>
      </c>
      <c r="N7" s="710"/>
      <c r="O7" s="710"/>
      <c r="P7" s="710"/>
      <c r="Q7" s="710"/>
      <c r="R7" s="772"/>
      <c r="S7" s="711"/>
      <c r="T7" s="709" t="s">
        <v>389</v>
      </c>
      <c r="U7" s="710" t="s">
        <v>401</v>
      </c>
      <c r="V7" s="710"/>
      <c r="W7" s="710"/>
      <c r="X7" s="710"/>
      <c r="Y7" s="710"/>
      <c r="Z7" s="772"/>
      <c r="AA7" s="711"/>
      <c r="AB7" s="776" t="s">
        <v>389</v>
      </c>
      <c r="AC7" s="710" t="s">
        <v>401</v>
      </c>
      <c r="AD7" s="710"/>
      <c r="AE7" s="710"/>
      <c r="AF7" s="710"/>
      <c r="AG7" s="710"/>
      <c r="AH7" s="772"/>
      <c r="AI7" s="711"/>
      <c r="AJ7" s="709" t="s">
        <v>389</v>
      </c>
      <c r="AK7" s="710" t="s">
        <v>401</v>
      </c>
      <c r="AL7" s="710"/>
      <c r="AM7" s="710"/>
      <c r="AN7" s="710"/>
      <c r="AO7" s="710"/>
      <c r="AP7" s="772"/>
      <c r="AQ7" s="711"/>
      <c r="AR7" s="771" t="s">
        <v>389</v>
      </c>
      <c r="AS7" s="710" t="s">
        <v>401</v>
      </c>
      <c r="AT7" s="710"/>
      <c r="AU7" s="710"/>
      <c r="AV7" s="710"/>
      <c r="AW7" s="710"/>
      <c r="AX7" s="772"/>
      <c r="AY7" s="711"/>
      <c r="AZ7" s="709" t="s">
        <v>389</v>
      </c>
      <c r="BA7" s="773" t="s">
        <v>401</v>
      </c>
      <c r="BB7" s="773"/>
      <c r="BC7" s="773"/>
      <c r="BD7" s="773"/>
      <c r="BE7" s="773"/>
      <c r="BF7" s="774"/>
      <c r="BG7" s="775"/>
      <c r="BH7" s="783" t="s">
        <v>389</v>
      </c>
      <c r="BI7" s="773" t="s">
        <v>401</v>
      </c>
      <c r="BJ7" s="773"/>
      <c r="BK7" s="773"/>
      <c r="BL7" s="773"/>
      <c r="BM7" s="773"/>
      <c r="BN7" s="773"/>
      <c r="BO7" s="775"/>
    </row>
    <row r="8" spans="1:67" ht="48" customHeight="1" x14ac:dyDescent="0.2">
      <c r="A8" s="784"/>
      <c r="B8" s="787"/>
      <c r="C8" s="737"/>
      <c r="D8" s="709"/>
      <c r="E8" s="90" t="s">
        <v>402</v>
      </c>
      <c r="F8" s="526" t="s">
        <v>403</v>
      </c>
      <c r="G8" s="526" t="s">
        <v>404</v>
      </c>
      <c r="H8" s="90" t="s">
        <v>405</v>
      </c>
      <c r="I8" s="526" t="s">
        <v>406</v>
      </c>
      <c r="J8" s="527" t="s">
        <v>407</v>
      </c>
      <c r="K8" s="177" t="s">
        <v>408</v>
      </c>
      <c r="L8" s="709"/>
      <c r="M8" s="90" t="s">
        <v>402</v>
      </c>
      <c r="N8" s="526" t="s">
        <v>403</v>
      </c>
      <c r="O8" s="526" t="s">
        <v>404</v>
      </c>
      <c r="P8" s="90" t="s">
        <v>405</v>
      </c>
      <c r="Q8" s="526" t="s">
        <v>406</v>
      </c>
      <c r="R8" s="527" t="s">
        <v>407</v>
      </c>
      <c r="S8" s="177" t="s">
        <v>408</v>
      </c>
      <c r="T8" s="709"/>
      <c r="U8" s="90" t="s">
        <v>402</v>
      </c>
      <c r="V8" s="526" t="s">
        <v>403</v>
      </c>
      <c r="W8" s="526" t="s">
        <v>404</v>
      </c>
      <c r="X8" s="90" t="s">
        <v>405</v>
      </c>
      <c r="Y8" s="526" t="s">
        <v>406</v>
      </c>
      <c r="Z8" s="527" t="s">
        <v>407</v>
      </c>
      <c r="AA8" s="177" t="s">
        <v>408</v>
      </c>
      <c r="AB8" s="709"/>
      <c r="AC8" s="90" t="s">
        <v>402</v>
      </c>
      <c r="AD8" s="526" t="s">
        <v>403</v>
      </c>
      <c r="AE8" s="526" t="s">
        <v>404</v>
      </c>
      <c r="AF8" s="90" t="s">
        <v>405</v>
      </c>
      <c r="AG8" s="526" t="s">
        <v>406</v>
      </c>
      <c r="AH8" s="527" t="s">
        <v>407</v>
      </c>
      <c r="AI8" s="177" t="s">
        <v>408</v>
      </c>
      <c r="AJ8" s="709"/>
      <c r="AK8" s="90" t="s">
        <v>402</v>
      </c>
      <c r="AL8" s="526" t="s">
        <v>403</v>
      </c>
      <c r="AM8" s="526" t="s">
        <v>404</v>
      </c>
      <c r="AN8" s="90" t="s">
        <v>405</v>
      </c>
      <c r="AO8" s="526" t="s">
        <v>406</v>
      </c>
      <c r="AP8" s="527" t="s">
        <v>407</v>
      </c>
      <c r="AQ8" s="177" t="s">
        <v>408</v>
      </c>
      <c r="AR8" s="771"/>
      <c r="AS8" s="90" t="s">
        <v>402</v>
      </c>
      <c r="AT8" s="526" t="s">
        <v>403</v>
      </c>
      <c r="AU8" s="526" t="s">
        <v>404</v>
      </c>
      <c r="AV8" s="90" t="s">
        <v>405</v>
      </c>
      <c r="AW8" s="526" t="s">
        <v>406</v>
      </c>
      <c r="AX8" s="527" t="s">
        <v>407</v>
      </c>
      <c r="AY8" s="177" t="s">
        <v>408</v>
      </c>
      <c r="AZ8" s="709"/>
      <c r="BA8" s="90" t="s">
        <v>402</v>
      </c>
      <c r="BB8" s="526" t="s">
        <v>403</v>
      </c>
      <c r="BC8" s="526" t="s">
        <v>404</v>
      </c>
      <c r="BD8" s="90" t="s">
        <v>405</v>
      </c>
      <c r="BE8" s="526" t="s">
        <v>406</v>
      </c>
      <c r="BF8" s="527" t="s">
        <v>407</v>
      </c>
      <c r="BG8" s="177" t="s">
        <v>408</v>
      </c>
      <c r="BH8" s="783"/>
      <c r="BI8" s="90" t="s">
        <v>402</v>
      </c>
      <c r="BJ8" s="526" t="s">
        <v>403</v>
      </c>
      <c r="BK8" s="526" t="s">
        <v>404</v>
      </c>
      <c r="BL8" s="90" t="s">
        <v>405</v>
      </c>
      <c r="BM8" s="526" t="s">
        <v>406</v>
      </c>
      <c r="BN8" s="90" t="s">
        <v>407</v>
      </c>
      <c r="BO8" s="177" t="s">
        <v>408</v>
      </c>
    </row>
    <row r="9" spans="1:67" x14ac:dyDescent="0.2">
      <c r="A9" s="154"/>
      <c r="B9" s="193" t="s">
        <v>375</v>
      </c>
      <c r="C9" s="194"/>
      <c r="D9" s="181">
        <f>E9+F9+G9+H9+I9+J9+K9</f>
        <v>52</v>
      </c>
      <c r="E9" s="157">
        <f t="shared" ref="E9:K9" si="0">SUM(E10:E56)</f>
        <v>29</v>
      </c>
      <c r="F9" s="157">
        <f t="shared" si="0"/>
        <v>5</v>
      </c>
      <c r="G9" s="157">
        <f t="shared" si="0"/>
        <v>1</v>
      </c>
      <c r="H9" s="157">
        <f t="shared" si="0"/>
        <v>2</v>
      </c>
      <c r="I9" s="157">
        <f t="shared" si="0"/>
        <v>0</v>
      </c>
      <c r="J9" s="157">
        <f t="shared" si="0"/>
        <v>9</v>
      </c>
      <c r="K9" s="182">
        <f t="shared" si="0"/>
        <v>6</v>
      </c>
      <c r="L9" s="181">
        <f>M9+N9+O9+P9+Q9+R9+S9</f>
        <v>328</v>
      </c>
      <c r="M9" s="157">
        <f t="shared" ref="M9:S9" si="1">SUM(M10:M56)</f>
        <v>41</v>
      </c>
      <c r="N9" s="157">
        <f t="shared" si="1"/>
        <v>6</v>
      </c>
      <c r="O9" s="157">
        <f>SUM(O10:O56)</f>
        <v>1</v>
      </c>
      <c r="P9" s="157">
        <f t="shared" si="1"/>
        <v>51</v>
      </c>
      <c r="Q9" s="157">
        <f t="shared" si="1"/>
        <v>178</v>
      </c>
      <c r="R9" s="157">
        <f t="shared" si="1"/>
        <v>8</v>
      </c>
      <c r="S9" s="182">
        <f t="shared" si="1"/>
        <v>43</v>
      </c>
      <c r="T9" s="181">
        <f>U9+V9+W9+X9+Y9+Z9+AA9</f>
        <v>380</v>
      </c>
      <c r="U9" s="157">
        <f>SUM(U10:U56)</f>
        <v>70</v>
      </c>
      <c r="V9" s="157">
        <f t="shared" ref="V9:AA9" si="2">SUM(V10:V56)</f>
        <v>11</v>
      </c>
      <c r="W9" s="157">
        <f t="shared" si="2"/>
        <v>2</v>
      </c>
      <c r="X9" s="157">
        <f t="shared" si="2"/>
        <v>53</v>
      </c>
      <c r="Y9" s="157">
        <f t="shared" si="2"/>
        <v>178</v>
      </c>
      <c r="Z9" s="157">
        <f t="shared" si="2"/>
        <v>17</v>
      </c>
      <c r="AA9" s="182">
        <f t="shared" si="2"/>
        <v>49</v>
      </c>
      <c r="AB9" s="181">
        <f>AC9+AD9+AE9+AF9+AG9+AH9+AI9</f>
        <v>345</v>
      </c>
      <c r="AC9" s="157">
        <f t="shared" ref="AC9:AI9" si="3">SUM(AC10:AC56)</f>
        <v>53</v>
      </c>
      <c r="AD9" s="157">
        <f t="shared" si="3"/>
        <v>9</v>
      </c>
      <c r="AE9" s="157">
        <f t="shared" si="3"/>
        <v>2</v>
      </c>
      <c r="AF9" s="157">
        <f t="shared" si="3"/>
        <v>51</v>
      </c>
      <c r="AG9" s="157">
        <f t="shared" si="3"/>
        <v>176</v>
      </c>
      <c r="AH9" s="157">
        <f t="shared" si="3"/>
        <v>12</v>
      </c>
      <c r="AI9" s="182">
        <f t="shared" si="3"/>
        <v>42</v>
      </c>
      <c r="AJ9" s="181">
        <f>AK9+AL9+AM9+AN9+AO9+AP9+AQ9</f>
        <v>283</v>
      </c>
      <c r="AK9" s="157">
        <f t="shared" ref="AK9:AQ9" si="4">SUM(AK10:AK56)</f>
        <v>30</v>
      </c>
      <c r="AL9" s="157">
        <f t="shared" si="4"/>
        <v>4</v>
      </c>
      <c r="AM9" s="157">
        <f t="shared" si="4"/>
        <v>2</v>
      </c>
      <c r="AN9" s="157">
        <f t="shared" si="4"/>
        <v>42</v>
      </c>
      <c r="AO9" s="157">
        <f t="shared" si="4"/>
        <v>160</v>
      </c>
      <c r="AP9" s="157">
        <f t="shared" si="4"/>
        <v>8</v>
      </c>
      <c r="AQ9" s="157">
        <f t="shared" si="4"/>
        <v>37</v>
      </c>
      <c r="AR9" s="157">
        <f>AS9+AT9+AU9+AV9+AW9+AX9+AY9</f>
        <v>62</v>
      </c>
      <c r="AS9" s="157">
        <f t="shared" ref="AS9:AY9" si="5">SUM(AS10:AS56)</f>
        <v>23</v>
      </c>
      <c r="AT9" s="157">
        <f t="shared" si="5"/>
        <v>5</v>
      </c>
      <c r="AU9" s="157">
        <f>SUM(AU10:AU56)</f>
        <v>0</v>
      </c>
      <c r="AV9" s="157">
        <f t="shared" si="5"/>
        <v>9</v>
      </c>
      <c r="AW9" s="157">
        <f t="shared" si="5"/>
        <v>16</v>
      </c>
      <c r="AX9" s="157">
        <f t="shared" si="5"/>
        <v>4</v>
      </c>
      <c r="AY9" s="182">
        <f t="shared" si="5"/>
        <v>5</v>
      </c>
      <c r="AZ9" s="181">
        <f>BA9+BB9+BC9+BD9+BE9+BF9+BG9</f>
        <v>319</v>
      </c>
      <c r="BA9" s="157">
        <f t="shared" ref="BA9:BG9" si="6">SUM(BA10:BA56)</f>
        <v>36</v>
      </c>
      <c r="BB9" s="157">
        <f t="shared" si="6"/>
        <v>8</v>
      </c>
      <c r="BC9" s="157">
        <f>SUM(BC10:BC56)</f>
        <v>0</v>
      </c>
      <c r="BD9" s="157">
        <f t="shared" si="6"/>
        <v>50</v>
      </c>
      <c r="BE9" s="157">
        <f t="shared" si="6"/>
        <v>176</v>
      </c>
      <c r="BF9" s="157">
        <f t="shared" si="6"/>
        <v>8</v>
      </c>
      <c r="BG9" s="182">
        <f t="shared" si="6"/>
        <v>41</v>
      </c>
      <c r="BH9" s="181">
        <f>BI9+BJ9+BK9+BL9+BM9+BN9+BO9</f>
        <v>35</v>
      </c>
      <c r="BI9" s="157">
        <f t="shared" ref="BI9:BO9" si="7">SUM(BI10:BI56)</f>
        <v>17</v>
      </c>
      <c r="BJ9" s="157">
        <f t="shared" si="7"/>
        <v>2</v>
      </c>
      <c r="BK9" s="157">
        <f t="shared" si="7"/>
        <v>0</v>
      </c>
      <c r="BL9" s="157">
        <f t="shared" si="7"/>
        <v>2</v>
      </c>
      <c r="BM9" s="157">
        <f t="shared" si="7"/>
        <v>2</v>
      </c>
      <c r="BN9" s="157">
        <f t="shared" si="7"/>
        <v>5</v>
      </c>
      <c r="BO9" s="182">
        <f t="shared" si="7"/>
        <v>7</v>
      </c>
    </row>
    <row r="10" spans="1:67" x14ac:dyDescent="0.2">
      <c r="A10" s="154" t="s">
        <v>591</v>
      </c>
      <c r="B10" s="195" t="s">
        <v>590</v>
      </c>
      <c r="C10" s="183">
        <v>17</v>
      </c>
      <c r="D10" s="181">
        <f t="shared" ref="D10:D56" si="8">E10+F10+G10+H10+I10+J10+K10</f>
        <v>30</v>
      </c>
      <c r="E10" s="184">
        <v>16</v>
      </c>
      <c r="F10" s="92">
        <v>1</v>
      </c>
      <c r="G10" s="92">
        <v>1</v>
      </c>
      <c r="H10" s="92">
        <v>1</v>
      </c>
      <c r="I10" s="92">
        <v>0</v>
      </c>
      <c r="J10" s="196">
        <v>5</v>
      </c>
      <c r="K10" s="159">
        <v>6</v>
      </c>
      <c r="L10" s="181">
        <f t="shared" ref="L10:L56" si="9">M10+N10+O10+P10+Q10+R10+S10</f>
        <v>161</v>
      </c>
      <c r="M10" s="92">
        <v>18</v>
      </c>
      <c r="N10" s="92">
        <v>3</v>
      </c>
      <c r="O10" s="92">
        <v>0</v>
      </c>
      <c r="P10" s="92">
        <v>21</v>
      </c>
      <c r="Q10" s="92">
        <v>90</v>
      </c>
      <c r="R10" s="92">
        <v>5</v>
      </c>
      <c r="S10" s="159">
        <v>24</v>
      </c>
      <c r="T10" s="181">
        <f t="shared" ref="T10:T56" si="10">U10+V10+W10+X10+Y10+Z10+AA10</f>
        <v>191</v>
      </c>
      <c r="U10" s="156">
        <f>E10+M10</f>
        <v>34</v>
      </c>
      <c r="V10" s="156">
        <f t="shared" ref="V10:Y48" si="11">F10+N10</f>
        <v>4</v>
      </c>
      <c r="W10" s="156">
        <f t="shared" si="11"/>
        <v>1</v>
      </c>
      <c r="X10" s="156">
        <f t="shared" si="11"/>
        <v>22</v>
      </c>
      <c r="Y10" s="156">
        <f t="shared" si="11"/>
        <v>90</v>
      </c>
      <c r="Z10" s="156">
        <f>J10+R10</f>
        <v>10</v>
      </c>
      <c r="AA10" s="156">
        <f t="shared" ref="AA10:AA56" si="12">K10+S10</f>
        <v>30</v>
      </c>
      <c r="AB10" s="181">
        <f t="shared" ref="AB10:AB56" si="13">AC10+AD10+AE10+AF10+AG10+AH10+AI10</f>
        <v>175</v>
      </c>
      <c r="AC10" s="156">
        <f t="shared" ref="AC10:AI56" si="14">AK10+AS10</f>
        <v>26</v>
      </c>
      <c r="AD10" s="156">
        <f t="shared" si="14"/>
        <v>3</v>
      </c>
      <c r="AE10" s="157">
        <f t="shared" si="14"/>
        <v>1</v>
      </c>
      <c r="AF10" s="156">
        <f t="shared" si="14"/>
        <v>22</v>
      </c>
      <c r="AG10" s="156">
        <f t="shared" si="14"/>
        <v>89</v>
      </c>
      <c r="AH10" s="156">
        <f t="shared" si="14"/>
        <v>7</v>
      </c>
      <c r="AI10" s="158">
        <f t="shared" si="14"/>
        <v>27</v>
      </c>
      <c r="AJ10" s="181">
        <f t="shared" ref="AJ10:AJ56" si="15">AK10+AL10+AM10+AN10+AO10+AP10+AQ10</f>
        <v>141</v>
      </c>
      <c r="AK10" s="92">
        <v>13</v>
      </c>
      <c r="AL10" s="92">
        <v>1</v>
      </c>
      <c r="AM10" s="92">
        <v>1</v>
      </c>
      <c r="AN10" s="92">
        <v>17</v>
      </c>
      <c r="AO10" s="92">
        <v>78</v>
      </c>
      <c r="AP10" s="92">
        <v>6</v>
      </c>
      <c r="AQ10" s="92">
        <v>25</v>
      </c>
      <c r="AR10" s="157">
        <f t="shared" ref="AR10:AR56" si="16">AS10+AT10+AU10+AV10+AW10+AX10+AY10</f>
        <v>34</v>
      </c>
      <c r="AS10" s="92">
        <v>13</v>
      </c>
      <c r="AT10" s="92">
        <v>2</v>
      </c>
      <c r="AU10" s="92">
        <v>0</v>
      </c>
      <c r="AV10" s="92">
        <v>5</v>
      </c>
      <c r="AW10" s="92">
        <v>11</v>
      </c>
      <c r="AX10" s="92">
        <v>1</v>
      </c>
      <c r="AY10" s="159">
        <v>2</v>
      </c>
      <c r="AZ10" s="181">
        <f t="shared" ref="AZ10:AZ56" si="17">BA10+BB10+BC10+BD10+BE10+BF10+BG10</f>
        <v>161</v>
      </c>
      <c r="BA10" s="92">
        <v>16</v>
      </c>
      <c r="BB10" s="92">
        <v>3</v>
      </c>
      <c r="BC10" s="92">
        <v>0</v>
      </c>
      <c r="BD10" s="92">
        <v>21</v>
      </c>
      <c r="BE10" s="92">
        <v>89</v>
      </c>
      <c r="BF10" s="92">
        <v>6</v>
      </c>
      <c r="BG10" s="159">
        <v>26</v>
      </c>
      <c r="BH10" s="181">
        <f t="shared" ref="BH10:BH56" si="18">BI10+BJ10+BK10+BL10+BM10+BN10+BO10</f>
        <v>16</v>
      </c>
      <c r="BI10" s="156">
        <f t="shared" ref="BI10:BO56" si="19">U10-AC10</f>
        <v>8</v>
      </c>
      <c r="BJ10" s="156">
        <f t="shared" si="19"/>
        <v>1</v>
      </c>
      <c r="BK10" s="157">
        <f t="shared" si="19"/>
        <v>0</v>
      </c>
      <c r="BL10" s="156">
        <f t="shared" si="19"/>
        <v>0</v>
      </c>
      <c r="BM10" s="156">
        <f t="shared" si="19"/>
        <v>1</v>
      </c>
      <c r="BN10" s="156">
        <f t="shared" si="19"/>
        <v>3</v>
      </c>
      <c r="BO10" s="158">
        <f t="shared" si="19"/>
        <v>3</v>
      </c>
    </row>
    <row r="11" spans="1:67" x14ac:dyDescent="0.2">
      <c r="A11" s="154" t="s">
        <v>592</v>
      </c>
      <c r="B11" s="195" t="s">
        <v>593</v>
      </c>
      <c r="C11" s="183">
        <v>17</v>
      </c>
      <c r="D11" s="181">
        <f t="shared" si="8"/>
        <v>22</v>
      </c>
      <c r="E11" s="184">
        <v>13</v>
      </c>
      <c r="F11" s="92">
        <v>4</v>
      </c>
      <c r="G11" s="92">
        <v>0</v>
      </c>
      <c r="H11" s="92">
        <v>1</v>
      </c>
      <c r="I11" s="92">
        <v>0</v>
      </c>
      <c r="J11" s="196">
        <v>4</v>
      </c>
      <c r="K11" s="159">
        <v>0</v>
      </c>
      <c r="L11" s="181">
        <f t="shared" si="9"/>
        <v>167</v>
      </c>
      <c r="M11" s="92">
        <v>23</v>
      </c>
      <c r="N11" s="92">
        <v>3</v>
      </c>
      <c r="O11" s="92">
        <v>1</v>
      </c>
      <c r="P11" s="92">
        <v>30</v>
      </c>
      <c r="Q11" s="92">
        <v>88</v>
      </c>
      <c r="R11" s="92">
        <v>3</v>
      </c>
      <c r="S11" s="159">
        <v>19</v>
      </c>
      <c r="T11" s="181">
        <f t="shared" si="10"/>
        <v>189</v>
      </c>
      <c r="U11" s="156">
        <f t="shared" ref="U11:U56" si="20">E11+M11</f>
        <v>36</v>
      </c>
      <c r="V11" s="156">
        <f t="shared" si="11"/>
        <v>7</v>
      </c>
      <c r="W11" s="156">
        <f t="shared" si="11"/>
        <v>1</v>
      </c>
      <c r="X11" s="156">
        <f t="shared" si="11"/>
        <v>31</v>
      </c>
      <c r="Y11" s="156">
        <f t="shared" si="11"/>
        <v>88</v>
      </c>
      <c r="Z11" s="156">
        <f t="shared" ref="Z11:Z56" si="21">J11+R11</f>
        <v>7</v>
      </c>
      <c r="AA11" s="156">
        <f t="shared" si="12"/>
        <v>19</v>
      </c>
      <c r="AB11" s="181">
        <f t="shared" si="13"/>
        <v>170</v>
      </c>
      <c r="AC11" s="156">
        <f t="shared" si="14"/>
        <v>27</v>
      </c>
      <c r="AD11" s="156">
        <f t="shared" si="14"/>
        <v>6</v>
      </c>
      <c r="AE11" s="157">
        <f t="shared" si="14"/>
        <v>1</v>
      </c>
      <c r="AF11" s="156">
        <f t="shared" si="14"/>
        <v>29</v>
      </c>
      <c r="AG11" s="156">
        <f t="shared" si="14"/>
        <v>87</v>
      </c>
      <c r="AH11" s="156">
        <f t="shared" si="14"/>
        <v>5</v>
      </c>
      <c r="AI11" s="158">
        <f t="shared" si="14"/>
        <v>15</v>
      </c>
      <c r="AJ11" s="181">
        <f t="shared" si="15"/>
        <v>142</v>
      </c>
      <c r="AK11" s="92">
        <v>17</v>
      </c>
      <c r="AL11" s="92">
        <v>3</v>
      </c>
      <c r="AM11" s="92">
        <v>1</v>
      </c>
      <c r="AN11" s="92">
        <v>25</v>
      </c>
      <c r="AO11" s="92">
        <v>82</v>
      </c>
      <c r="AP11" s="92">
        <v>2</v>
      </c>
      <c r="AQ11" s="92">
        <v>12</v>
      </c>
      <c r="AR11" s="157">
        <f t="shared" si="16"/>
        <v>28</v>
      </c>
      <c r="AS11" s="92">
        <v>10</v>
      </c>
      <c r="AT11" s="92">
        <v>3</v>
      </c>
      <c r="AU11" s="92">
        <v>0</v>
      </c>
      <c r="AV11" s="92">
        <v>4</v>
      </c>
      <c r="AW11" s="92">
        <v>5</v>
      </c>
      <c r="AX11" s="92">
        <v>3</v>
      </c>
      <c r="AY11" s="159">
        <v>3</v>
      </c>
      <c r="AZ11" s="181">
        <f t="shared" si="17"/>
        <v>158</v>
      </c>
      <c r="BA11" s="92">
        <v>20</v>
      </c>
      <c r="BB11" s="92">
        <v>5</v>
      </c>
      <c r="BC11" s="92">
        <v>0</v>
      </c>
      <c r="BD11" s="92">
        <v>29</v>
      </c>
      <c r="BE11" s="92">
        <v>87</v>
      </c>
      <c r="BF11" s="92">
        <v>2</v>
      </c>
      <c r="BG11" s="159">
        <v>15</v>
      </c>
      <c r="BH11" s="181">
        <f t="shared" si="18"/>
        <v>19</v>
      </c>
      <c r="BI11" s="156">
        <f t="shared" si="19"/>
        <v>9</v>
      </c>
      <c r="BJ11" s="156">
        <f t="shared" si="19"/>
        <v>1</v>
      </c>
      <c r="BK11" s="157">
        <f t="shared" si="19"/>
        <v>0</v>
      </c>
      <c r="BL11" s="156">
        <f t="shared" si="19"/>
        <v>2</v>
      </c>
      <c r="BM11" s="156">
        <f t="shared" si="19"/>
        <v>1</v>
      </c>
      <c r="BN11" s="156">
        <f t="shared" si="19"/>
        <v>2</v>
      </c>
      <c r="BO11" s="158">
        <f t="shared" si="19"/>
        <v>4</v>
      </c>
    </row>
    <row r="12" spans="1:67" x14ac:dyDescent="0.2">
      <c r="A12" s="154"/>
      <c r="B12" s="195"/>
      <c r="C12" s="183"/>
      <c r="D12" s="181">
        <f t="shared" si="8"/>
        <v>0</v>
      </c>
      <c r="E12" s="184"/>
      <c r="F12" s="92"/>
      <c r="G12" s="92"/>
      <c r="H12" s="92"/>
      <c r="I12" s="92"/>
      <c r="J12" s="196"/>
      <c r="K12" s="159"/>
      <c r="L12" s="181">
        <f t="shared" si="9"/>
        <v>0</v>
      </c>
      <c r="M12" s="92"/>
      <c r="N12" s="92"/>
      <c r="O12" s="92"/>
      <c r="P12" s="92"/>
      <c r="Q12" s="92"/>
      <c r="R12" s="92"/>
      <c r="S12" s="159"/>
      <c r="T12" s="181">
        <f t="shared" si="10"/>
        <v>0</v>
      </c>
      <c r="U12" s="156">
        <f t="shared" si="20"/>
        <v>0</v>
      </c>
      <c r="V12" s="156">
        <f t="shared" si="11"/>
        <v>0</v>
      </c>
      <c r="W12" s="156">
        <f t="shared" si="11"/>
        <v>0</v>
      </c>
      <c r="X12" s="156">
        <f t="shared" si="11"/>
        <v>0</v>
      </c>
      <c r="Y12" s="156">
        <f t="shared" si="11"/>
        <v>0</v>
      </c>
      <c r="Z12" s="156">
        <f t="shared" si="21"/>
        <v>0</v>
      </c>
      <c r="AA12" s="156">
        <f t="shared" si="12"/>
        <v>0</v>
      </c>
      <c r="AB12" s="181">
        <f t="shared" si="13"/>
        <v>0</v>
      </c>
      <c r="AC12" s="156">
        <f t="shared" si="14"/>
        <v>0</v>
      </c>
      <c r="AD12" s="156">
        <f t="shared" si="14"/>
        <v>0</v>
      </c>
      <c r="AE12" s="157">
        <f t="shared" si="14"/>
        <v>0</v>
      </c>
      <c r="AF12" s="156">
        <f t="shared" si="14"/>
        <v>0</v>
      </c>
      <c r="AG12" s="156">
        <f t="shared" si="14"/>
        <v>0</v>
      </c>
      <c r="AH12" s="156">
        <f t="shared" si="14"/>
        <v>0</v>
      </c>
      <c r="AI12" s="158">
        <f t="shared" si="14"/>
        <v>0</v>
      </c>
      <c r="AJ12" s="181">
        <f t="shared" si="15"/>
        <v>0</v>
      </c>
      <c r="AK12" s="92"/>
      <c r="AL12" s="92"/>
      <c r="AM12" s="92"/>
      <c r="AN12" s="92"/>
      <c r="AO12" s="92"/>
      <c r="AP12" s="92"/>
      <c r="AQ12" s="92"/>
      <c r="AR12" s="157">
        <f t="shared" si="16"/>
        <v>0</v>
      </c>
      <c r="AS12" s="92"/>
      <c r="AT12" s="92"/>
      <c r="AU12" s="92"/>
      <c r="AV12" s="92"/>
      <c r="AW12" s="92"/>
      <c r="AX12" s="92"/>
      <c r="AY12" s="159"/>
      <c r="AZ12" s="181">
        <f t="shared" si="17"/>
        <v>0</v>
      </c>
      <c r="BA12" s="92"/>
      <c r="BB12" s="92"/>
      <c r="BC12" s="92"/>
      <c r="BD12" s="92"/>
      <c r="BE12" s="92"/>
      <c r="BF12" s="92"/>
      <c r="BG12" s="159"/>
      <c r="BH12" s="181">
        <f t="shared" si="18"/>
        <v>0</v>
      </c>
      <c r="BI12" s="156">
        <f t="shared" si="19"/>
        <v>0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0</v>
      </c>
    </row>
    <row r="13" spans="1:67" x14ac:dyDescent="0.2">
      <c r="A13" s="154"/>
      <c r="B13" s="195"/>
      <c r="C13" s="183"/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0</v>
      </c>
      <c r="M13" s="92"/>
      <c r="N13" s="92"/>
      <c r="O13" s="92"/>
      <c r="P13" s="92"/>
      <c r="Q13" s="92"/>
      <c r="R13" s="92"/>
      <c r="S13" s="159"/>
      <c r="T13" s="181">
        <f t="shared" si="10"/>
        <v>0</v>
      </c>
      <c r="U13" s="156">
        <f t="shared" si="20"/>
        <v>0</v>
      </c>
      <c r="V13" s="156">
        <f t="shared" si="11"/>
        <v>0</v>
      </c>
      <c r="W13" s="156">
        <f t="shared" si="11"/>
        <v>0</v>
      </c>
      <c r="X13" s="156">
        <f t="shared" si="11"/>
        <v>0</v>
      </c>
      <c r="Y13" s="156">
        <f t="shared" si="11"/>
        <v>0</v>
      </c>
      <c r="Z13" s="156">
        <f t="shared" si="21"/>
        <v>0</v>
      </c>
      <c r="AA13" s="156">
        <f t="shared" si="12"/>
        <v>0</v>
      </c>
      <c r="AB13" s="181">
        <f t="shared" si="13"/>
        <v>0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0</v>
      </c>
      <c r="AG13" s="156">
        <f t="shared" si="14"/>
        <v>0</v>
      </c>
      <c r="AH13" s="156">
        <f t="shared" si="14"/>
        <v>0</v>
      </c>
      <c r="AI13" s="158">
        <f t="shared" si="14"/>
        <v>0</v>
      </c>
      <c r="AJ13" s="181">
        <f t="shared" si="15"/>
        <v>0</v>
      </c>
      <c r="AK13" s="92"/>
      <c r="AL13" s="92"/>
      <c r="AM13" s="92"/>
      <c r="AN13" s="92"/>
      <c r="AO13" s="92"/>
      <c r="AP13" s="92"/>
      <c r="AQ13" s="92"/>
      <c r="AR13" s="157">
        <f t="shared" si="16"/>
        <v>0</v>
      </c>
      <c r="AS13" s="92"/>
      <c r="AT13" s="92"/>
      <c r="AU13" s="92"/>
      <c r="AV13" s="92"/>
      <c r="AW13" s="92"/>
      <c r="AX13" s="92"/>
      <c r="AY13" s="159"/>
      <c r="AZ13" s="181">
        <f t="shared" si="17"/>
        <v>0</v>
      </c>
      <c r="BA13" s="92"/>
      <c r="BB13" s="92"/>
      <c r="BC13" s="92"/>
      <c r="BD13" s="92"/>
      <c r="BE13" s="92"/>
      <c r="BF13" s="92"/>
      <c r="BG13" s="159"/>
      <c r="BH13" s="181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3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17" t="s">
        <v>60</v>
      </c>
      <c r="BB58" s="717"/>
      <c r="BC58" s="717"/>
      <c r="BD58" s="717"/>
      <c r="BE58" s="717"/>
      <c r="BF58" s="717"/>
      <c r="BG58" s="717"/>
      <c r="BH58" s="717"/>
      <c r="BI58" s="717"/>
      <c r="BJ58" s="717"/>
      <c r="BK58" s="66"/>
    </row>
    <row r="60" spans="1:67" ht="16.5" x14ac:dyDescent="0.25">
      <c r="AJ60" s="165" t="s">
        <v>608</v>
      </c>
      <c r="AO60" s="166" t="s">
        <v>607</v>
      </c>
      <c r="AP60" s="167"/>
      <c r="AQ60" s="167"/>
      <c r="AR60" s="168"/>
      <c r="AS60" s="168"/>
      <c r="AT60" s="168"/>
      <c r="AU60" s="168"/>
      <c r="AV60" s="169" t="s">
        <v>603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 t="s">
        <v>605</v>
      </c>
      <c r="AY61" s="173"/>
      <c r="AZ61" s="171"/>
      <c r="BA61" s="171"/>
    </row>
    <row r="62" spans="1:67" x14ac:dyDescent="0.2">
      <c r="AJ62" s="88"/>
      <c r="AO62" s="7" t="s">
        <v>602</v>
      </c>
      <c r="AP62" s="88"/>
      <c r="AQ62" s="88"/>
      <c r="AR62" s="88"/>
      <c r="AS62" s="88"/>
      <c r="AT62" s="88"/>
      <c r="AU62" s="88"/>
      <c r="AV62" s="7" t="s">
        <v>175</v>
      </c>
      <c r="AW62" s="88"/>
      <c r="AX62" s="88"/>
      <c r="AY62" s="88"/>
      <c r="AZ62" s="88"/>
      <c r="BA62" s="88"/>
    </row>
    <row r="63" spans="1:67" x14ac:dyDescent="0.2">
      <c r="BB63" s="532" t="s">
        <v>606</v>
      </c>
    </row>
    <row r="208" spans="14:14" x14ac:dyDescent="0.2">
      <c r="N208" s="200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U56" sqref="AU56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360</v>
      </c>
      <c r="C1" s="151"/>
      <c r="AE1" s="151"/>
    </row>
    <row r="2" spans="1:58" ht="30.75" customHeight="1" x14ac:dyDescent="0.2">
      <c r="B2" s="801" t="s">
        <v>589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0" t="s">
        <v>416</v>
      </c>
      <c r="AF2" s="800"/>
      <c r="AG2" s="800"/>
      <c r="AH2" s="800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459</v>
      </c>
      <c r="AI3" s="151"/>
    </row>
    <row r="4" spans="1:58" ht="42" customHeight="1" x14ac:dyDescent="0.2">
      <c r="A4" s="746" t="s">
        <v>396</v>
      </c>
      <c r="B4" s="797" t="s">
        <v>460</v>
      </c>
      <c r="C4" s="760" t="s">
        <v>362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2"/>
      <c r="AE4" s="760" t="s">
        <v>363</v>
      </c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2"/>
    </row>
    <row r="5" spans="1:58" ht="15.75" customHeight="1" x14ac:dyDescent="0.2">
      <c r="A5" s="747"/>
      <c r="B5" s="798"/>
      <c r="C5" s="754" t="s">
        <v>364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6"/>
      <c r="AE5" s="754" t="s">
        <v>364</v>
      </c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55"/>
      <c r="AR5" s="755"/>
      <c r="AS5" s="755"/>
      <c r="AT5" s="755"/>
      <c r="AU5" s="755"/>
      <c r="AV5" s="755"/>
      <c r="AW5" s="755"/>
      <c r="AX5" s="755"/>
      <c r="AY5" s="755"/>
      <c r="AZ5" s="755"/>
      <c r="BA5" s="755"/>
      <c r="BB5" s="755"/>
      <c r="BC5" s="755"/>
      <c r="BD5" s="755"/>
      <c r="BE5" s="755"/>
      <c r="BF5" s="756"/>
    </row>
    <row r="6" spans="1:58" s="67" customFormat="1" ht="24" customHeight="1" x14ac:dyDescent="0.2">
      <c r="A6" s="796"/>
      <c r="B6" s="798"/>
      <c r="C6" s="263" t="s">
        <v>88</v>
      </c>
      <c r="D6" s="273">
        <v>1</v>
      </c>
      <c r="E6" s="264">
        <v>2</v>
      </c>
      <c r="F6" s="264" t="s">
        <v>365</v>
      </c>
      <c r="G6" s="264" t="s">
        <v>366</v>
      </c>
      <c r="H6" s="264" t="s">
        <v>367</v>
      </c>
      <c r="I6" s="264" t="s">
        <v>461</v>
      </c>
      <c r="J6" s="264" t="s">
        <v>462</v>
      </c>
      <c r="K6" s="264" t="s">
        <v>463</v>
      </c>
      <c r="L6" s="264" t="s">
        <v>464</v>
      </c>
      <c r="M6" s="264" t="s">
        <v>368</v>
      </c>
      <c r="N6" s="264" t="s">
        <v>369</v>
      </c>
      <c r="O6" s="264" t="s">
        <v>370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371</v>
      </c>
      <c r="U6" s="264" t="s">
        <v>372</v>
      </c>
      <c r="V6" s="264" t="s">
        <v>373</v>
      </c>
      <c r="W6" s="264" t="s">
        <v>374</v>
      </c>
      <c r="X6" s="264" t="s">
        <v>467</v>
      </c>
      <c r="Y6" s="264" t="s">
        <v>468</v>
      </c>
      <c r="Z6" s="264" t="s">
        <v>469</v>
      </c>
      <c r="AA6" s="264" t="s">
        <v>470</v>
      </c>
      <c r="AB6" s="264" t="s">
        <v>471</v>
      </c>
      <c r="AC6" s="264" t="s">
        <v>472</v>
      </c>
      <c r="AD6" s="265" t="s">
        <v>473</v>
      </c>
      <c r="AE6" s="263" t="s">
        <v>88</v>
      </c>
      <c r="AF6" s="273">
        <v>1</v>
      </c>
      <c r="AG6" s="264">
        <v>2</v>
      </c>
      <c r="AH6" s="264" t="s">
        <v>365</v>
      </c>
      <c r="AI6" s="264" t="s">
        <v>366</v>
      </c>
      <c r="AJ6" s="264" t="s">
        <v>367</v>
      </c>
      <c r="AK6" s="264" t="s">
        <v>461</v>
      </c>
      <c r="AL6" s="264" t="s">
        <v>462</v>
      </c>
      <c r="AM6" s="264" t="s">
        <v>463</v>
      </c>
      <c r="AN6" s="264" t="s">
        <v>464</v>
      </c>
      <c r="AO6" s="264" t="s">
        <v>368</v>
      </c>
      <c r="AP6" s="264" t="s">
        <v>369</v>
      </c>
      <c r="AQ6" s="264" t="s">
        <v>370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371</v>
      </c>
      <c r="AW6" s="264" t="s">
        <v>372</v>
      </c>
      <c r="AX6" s="264" t="s">
        <v>373</v>
      </c>
      <c r="AY6" s="264" t="s">
        <v>374</v>
      </c>
      <c r="AZ6" s="264" t="s">
        <v>467</v>
      </c>
      <c r="BA6" s="264" t="s">
        <v>468</v>
      </c>
      <c r="BB6" s="264" t="s">
        <v>469</v>
      </c>
      <c r="BC6" s="264" t="s">
        <v>470</v>
      </c>
      <c r="BD6" s="264" t="s">
        <v>471</v>
      </c>
      <c r="BE6" s="264" t="s">
        <v>472</v>
      </c>
      <c r="BF6" s="265" t="s">
        <v>473</v>
      </c>
    </row>
    <row r="7" spans="1:58" x14ac:dyDescent="0.2">
      <c r="A7" s="274"/>
      <c r="B7" s="275" t="s">
        <v>88</v>
      </c>
      <c r="C7" s="181">
        <f>D7+E7+F7+G7+H7+I7+J7+K7+L7+M7+N7+O7+P7+Q7+R7+S7+T7+U7+V7+W7+X7+Y7+Z7+AA7+AB7+AC7+AD7</f>
        <v>3</v>
      </c>
      <c r="D7" s="156">
        <f>SUM(D8:D49)</f>
        <v>3</v>
      </c>
      <c r="E7" s="156">
        <f t="shared" ref="E7:AD7" si="0">SUM(E8:E49)</f>
        <v>0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7</v>
      </c>
      <c r="AF7" s="156">
        <f t="shared" ref="AF7:BF7" si="1">SUM(AF8:AF49)</f>
        <v>6</v>
      </c>
      <c r="AG7" s="156">
        <f t="shared" si="1"/>
        <v>0</v>
      </c>
      <c r="AH7" s="156">
        <f t="shared" si="1"/>
        <v>0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1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 t="s">
        <v>591</v>
      </c>
      <c r="B8" s="159" t="s">
        <v>590</v>
      </c>
      <c r="C8" s="181">
        <f>D8+E8+F8+G8+H8+I8+J8+K8+L8+M8+N8+O8+P8+Q8+R8+S8+T8+U8+V8+W8+X8+Y8+Z8+AA8+AB8+AC8+AD8</f>
        <v>3</v>
      </c>
      <c r="D8" s="92">
        <v>3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159">
        <v>0</v>
      </c>
      <c r="AE8" s="181">
        <f t="shared" ref="AE8:AE49" si="2">AF8+AG8+AH8+AI8+AJ8+AK8+AL8+AM8+AN8+AO8+AP8+AQ8+AR8+AS8+AT8+AU8+AV8+AW8+AX8+AY8+AZ8+BA8+BB8+BC8+BD8+BE8+BF8</f>
        <v>5</v>
      </c>
      <c r="AF8" s="92">
        <v>4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92">
        <v>1</v>
      </c>
      <c r="AN8" s="92">
        <v>0</v>
      </c>
      <c r="AO8" s="92">
        <v>0</v>
      </c>
      <c r="AP8" s="92">
        <v>0</v>
      </c>
      <c r="AQ8" s="92">
        <v>0</v>
      </c>
      <c r="AR8" s="92">
        <v>0</v>
      </c>
      <c r="AS8" s="92">
        <v>0</v>
      </c>
      <c r="AT8" s="92">
        <v>0</v>
      </c>
      <c r="AU8" s="92">
        <v>0</v>
      </c>
      <c r="AV8" s="92">
        <v>0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  <c r="BE8" s="92">
        <v>0</v>
      </c>
      <c r="BF8" s="159">
        <v>0</v>
      </c>
    </row>
    <row r="9" spans="1:58" x14ac:dyDescent="0.2">
      <c r="A9" s="154" t="s">
        <v>592</v>
      </c>
      <c r="B9" s="159" t="s">
        <v>593</v>
      </c>
      <c r="C9" s="181">
        <f t="shared" ref="C9:C49" si="3">D9+E9+F9+G9+H9+I9+J9+K9+L9+M9+N9+O9+P9+Q9+R9+S9+T9+U9+V9+W9+X9+Y9+Z9+AA9+AB9+AC9+AD9</f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159">
        <v>0</v>
      </c>
      <c r="AE9" s="181">
        <f>AF9+AG9+AH9+AI9+AJ9+AK9+AL9+AM9+AN9+AO9+AP9+AQ9+AR9+AS9+AT9+AU9+AV9+AW9+AX9+AY9+AZ9+BA9+BB9+BC9+BD9+BE9+BF9</f>
        <v>2</v>
      </c>
      <c r="AF9" s="92">
        <v>2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159">
        <v>0</v>
      </c>
    </row>
    <row r="10" spans="1:58" x14ac:dyDescent="0.2">
      <c r="A10" s="154"/>
      <c r="B10" s="159"/>
      <c r="C10" s="181">
        <f t="shared" si="3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159"/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17" t="s">
        <v>60</v>
      </c>
      <c r="AW51" s="717"/>
      <c r="AX51" s="717"/>
      <c r="AY51" s="717"/>
      <c r="AZ51" s="717"/>
      <c r="BA51" s="717"/>
      <c r="BB51" s="717"/>
      <c r="BC51" s="717"/>
      <c r="BD51" s="717"/>
    </row>
    <row r="52" spans="1:58" ht="16.5" x14ac:dyDescent="0.25">
      <c r="AE52" s="165" t="s">
        <v>610</v>
      </c>
      <c r="AH52" s="166" t="s">
        <v>607</v>
      </c>
      <c r="AI52" s="167"/>
      <c r="AJ52" s="167"/>
      <c r="AK52" s="168"/>
      <c r="AL52" s="168"/>
      <c r="AM52" s="168"/>
      <c r="AN52" s="168"/>
      <c r="AO52" s="169" t="s">
        <v>603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 t="s">
        <v>605</v>
      </c>
      <c r="AS53" s="171"/>
      <c r="AT53" s="171"/>
    </row>
    <row r="54" spans="1:58" x14ac:dyDescent="0.2">
      <c r="AE54" s="88"/>
      <c r="AH54" s="7" t="s">
        <v>602</v>
      </c>
      <c r="AI54" s="88"/>
      <c r="AJ54" s="88"/>
      <c r="AK54" s="88"/>
      <c r="AL54" s="88"/>
      <c r="AM54" s="88"/>
      <c r="AN54" s="88"/>
      <c r="AO54" s="7" t="s">
        <v>175</v>
      </c>
      <c r="AP54" s="88"/>
      <c r="AQ54" s="88"/>
      <c r="AR54" s="88"/>
      <c r="AS54" s="88"/>
      <c r="AT54" s="88"/>
    </row>
    <row r="55" spans="1:58" x14ac:dyDescent="0.2">
      <c r="AU55" s="532" t="s">
        <v>606</v>
      </c>
    </row>
    <row r="56" spans="1:58" ht="15.75" x14ac:dyDescent="0.25">
      <c r="B56" s="174" t="s">
        <v>376</v>
      </c>
    </row>
    <row r="57" spans="1:58" x14ac:dyDescent="0.2">
      <c r="B57" s="67" t="s">
        <v>377</v>
      </c>
    </row>
    <row r="58" spans="1:58" ht="14.25" customHeight="1" x14ac:dyDescent="0.2">
      <c r="B58" s="67" t="s">
        <v>474</v>
      </c>
    </row>
    <row r="59" spans="1:58" ht="14.25" customHeight="1" x14ac:dyDescent="0.2">
      <c r="B59" s="67"/>
    </row>
    <row r="60" spans="1:58" ht="15.95" customHeight="1" x14ac:dyDescent="0.2">
      <c r="B60" s="795" t="s">
        <v>475</v>
      </c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</row>
    <row r="61" spans="1:58" ht="15.95" customHeight="1" x14ac:dyDescent="0.2">
      <c r="B61" s="795" t="s">
        <v>476</v>
      </c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</row>
    <row r="62" spans="1:58" ht="15.95" customHeight="1" x14ac:dyDescent="0.2">
      <c r="B62" s="794" t="s">
        <v>477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</row>
    <row r="63" spans="1:58" ht="15.95" customHeight="1" x14ac:dyDescent="0.2">
      <c r="B63" s="793" t="s">
        <v>578</v>
      </c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</row>
    <row r="64" spans="1:58" ht="15.95" customHeight="1" x14ac:dyDescent="0.2">
      <c r="B64" s="793" t="s">
        <v>478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</row>
    <row r="65" spans="2:26" ht="15.95" customHeight="1" x14ac:dyDescent="0.2">
      <c r="B65" s="793" t="s">
        <v>479</v>
      </c>
      <c r="C65" s="793"/>
      <c r="D65" s="793"/>
      <c r="E65" s="793"/>
      <c r="F65" s="793"/>
      <c r="G65" s="793"/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3"/>
      <c r="Z65" s="793"/>
    </row>
    <row r="66" spans="2:26" ht="15.95" customHeight="1" x14ac:dyDescent="0.2">
      <c r="B66" s="794" t="s">
        <v>480</v>
      </c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</row>
    <row r="67" spans="2:26" ht="15.95" customHeight="1" x14ac:dyDescent="0.2">
      <c r="B67" s="793" t="s">
        <v>481</v>
      </c>
      <c r="C67" s="793"/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793"/>
      <c r="O67" s="793"/>
      <c r="P67" s="793"/>
      <c r="Q67" s="793"/>
      <c r="R67" s="793"/>
      <c r="S67" s="793"/>
      <c r="T67" s="793"/>
      <c r="U67" s="793"/>
      <c r="V67" s="793"/>
      <c r="W67" s="793"/>
      <c r="X67" s="793"/>
      <c r="Y67" s="793"/>
      <c r="Z67" s="793"/>
    </row>
    <row r="68" spans="2:26" ht="30" customHeight="1" x14ac:dyDescent="0.2">
      <c r="B68" s="793" t="s">
        <v>482</v>
      </c>
      <c r="C68" s="793"/>
      <c r="D68" s="793"/>
      <c r="E68" s="793"/>
      <c r="F68" s="793"/>
      <c r="G68" s="793"/>
      <c r="H68" s="793"/>
      <c r="I68" s="793"/>
      <c r="J68" s="793"/>
      <c r="K68" s="793"/>
      <c r="L68" s="793"/>
      <c r="M68" s="793"/>
      <c r="N68" s="793"/>
      <c r="O68" s="793"/>
      <c r="P68" s="793"/>
      <c r="Q68" s="793"/>
      <c r="R68" s="793"/>
      <c r="S68" s="793"/>
      <c r="T68" s="793"/>
      <c r="U68" s="793"/>
      <c r="V68" s="793"/>
      <c r="W68" s="793"/>
      <c r="X68" s="793"/>
      <c r="Y68" s="793"/>
      <c r="Z68" s="793"/>
    </row>
    <row r="69" spans="2:26" ht="30" customHeight="1" x14ac:dyDescent="0.2">
      <c r="B69" s="793" t="s">
        <v>483</v>
      </c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3"/>
      <c r="Z69" s="793"/>
    </row>
    <row r="70" spans="2:26" ht="15.95" customHeight="1" x14ac:dyDescent="0.2">
      <c r="B70" s="793" t="s">
        <v>484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3"/>
      <c r="Z70" s="793"/>
    </row>
    <row r="71" spans="2:26" ht="15.95" customHeight="1" x14ac:dyDescent="0.2">
      <c r="B71" s="794" t="s">
        <v>485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</row>
    <row r="72" spans="2:26" ht="15.95" customHeight="1" x14ac:dyDescent="0.2">
      <c r="B72" s="799" t="s">
        <v>579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</row>
    <row r="73" spans="2:26" ht="15.95" customHeight="1" x14ac:dyDescent="0.2">
      <c r="B73" s="793" t="s">
        <v>486</v>
      </c>
      <c r="C73" s="793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3"/>
      <c r="Z73" s="793"/>
    </row>
    <row r="74" spans="2:26" ht="15.95" customHeight="1" x14ac:dyDescent="0.2">
      <c r="B74" s="793" t="s">
        <v>487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</row>
    <row r="75" spans="2:26" ht="15.95" customHeight="1" x14ac:dyDescent="0.2">
      <c r="B75" s="794" t="s">
        <v>488</v>
      </c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</row>
    <row r="76" spans="2:26" ht="15.95" customHeight="1" x14ac:dyDescent="0.2">
      <c r="B76" s="793" t="s">
        <v>489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</row>
    <row r="77" spans="2:26" ht="30" customHeight="1" x14ac:dyDescent="0.2">
      <c r="B77" s="793" t="s">
        <v>490</v>
      </c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</row>
    <row r="78" spans="2:26" ht="30" customHeight="1" x14ac:dyDescent="0.2">
      <c r="B78" s="793" t="s">
        <v>491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3"/>
      <c r="T78" s="793"/>
      <c r="U78" s="793"/>
      <c r="V78" s="793"/>
      <c r="W78" s="793"/>
      <c r="X78" s="793"/>
      <c r="Y78" s="793"/>
      <c r="Z78" s="793"/>
    </row>
    <row r="79" spans="2:26" ht="15.95" customHeight="1" x14ac:dyDescent="0.2">
      <c r="B79" s="793" t="s">
        <v>492</v>
      </c>
      <c r="C79" s="793"/>
      <c r="D79" s="793"/>
      <c r="E79" s="793"/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3"/>
      <c r="Z79" s="793"/>
    </row>
    <row r="80" spans="2:26" ht="15.95" customHeight="1" x14ac:dyDescent="0.2">
      <c r="B80" s="794" t="s">
        <v>493</v>
      </c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</row>
    <row r="81" spans="2:26" ht="31.5" customHeight="1" x14ac:dyDescent="0.2">
      <c r="B81" s="793" t="s">
        <v>494</v>
      </c>
      <c r="C81" s="793"/>
      <c r="D81" s="793"/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</row>
    <row r="82" spans="2:26" ht="40.5" customHeight="1" x14ac:dyDescent="0.2">
      <c r="B82" s="793" t="s">
        <v>495</v>
      </c>
      <c r="C82" s="793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3"/>
      <c r="Z82" s="793"/>
    </row>
    <row r="83" spans="2:26" ht="31.5" customHeight="1" x14ac:dyDescent="0.2">
      <c r="B83" s="793" t="s">
        <v>496</v>
      </c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3"/>
      <c r="Z83" s="793"/>
    </row>
    <row r="84" spans="2:26" ht="31.5" customHeight="1" x14ac:dyDescent="0.2">
      <c r="B84" s="793" t="s">
        <v>497</v>
      </c>
      <c r="C84" s="793"/>
      <c r="D84" s="793"/>
      <c r="E84" s="793"/>
      <c r="F84" s="793"/>
      <c r="G84" s="793"/>
      <c r="H84" s="793"/>
      <c r="I84" s="793"/>
      <c r="J84" s="793"/>
      <c r="K84" s="793"/>
      <c r="L84" s="793"/>
      <c r="M84" s="793"/>
      <c r="N84" s="793"/>
      <c r="O84" s="793"/>
      <c r="P84" s="793"/>
      <c r="Q84" s="793"/>
      <c r="R84" s="793"/>
      <c r="S84" s="793"/>
      <c r="T84" s="793"/>
      <c r="U84" s="793"/>
      <c r="V84" s="793"/>
      <c r="W84" s="793"/>
      <c r="X84" s="793"/>
      <c r="Y84" s="793"/>
      <c r="Z84" s="793"/>
    </row>
    <row r="85" spans="2:26" ht="28.5" customHeight="1" x14ac:dyDescent="0.2">
      <c r="B85" s="794" t="s">
        <v>498</v>
      </c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</row>
    <row r="86" spans="2:26" ht="45" customHeight="1" x14ac:dyDescent="0.2">
      <c r="B86" s="793" t="s">
        <v>499</v>
      </c>
      <c r="C86" s="793"/>
      <c r="D86" s="793"/>
      <c r="E86" s="793"/>
      <c r="F86" s="793"/>
      <c r="G86" s="793"/>
      <c r="H86" s="793"/>
      <c r="I86" s="793"/>
      <c r="J86" s="793"/>
      <c r="K86" s="793"/>
      <c r="L86" s="793"/>
      <c r="M86" s="793"/>
      <c r="N86" s="793"/>
      <c r="O86" s="793"/>
      <c r="P86" s="793"/>
      <c r="Q86" s="793"/>
      <c r="R86" s="793"/>
      <c r="S86" s="793"/>
      <c r="T86" s="793"/>
      <c r="U86" s="793"/>
      <c r="V86" s="793"/>
      <c r="W86" s="793"/>
      <c r="X86" s="793"/>
      <c r="Y86" s="793"/>
      <c r="Z86" s="793"/>
    </row>
    <row r="87" spans="2:26" ht="45" customHeight="1" x14ac:dyDescent="0.2">
      <c r="B87" s="793" t="s">
        <v>500</v>
      </c>
      <c r="C87" s="793"/>
      <c r="D87" s="793"/>
      <c r="E87" s="793"/>
      <c r="F87" s="793"/>
      <c r="G87" s="793"/>
      <c r="H87" s="793"/>
      <c r="I87" s="793"/>
      <c r="J87" s="793"/>
      <c r="K87" s="793"/>
      <c r="L87" s="793"/>
      <c r="M87" s="793"/>
      <c r="N87" s="793"/>
      <c r="O87" s="793"/>
      <c r="P87" s="793"/>
      <c r="Q87" s="793"/>
      <c r="R87" s="793"/>
      <c r="S87" s="793"/>
      <c r="T87" s="793"/>
      <c r="U87" s="793"/>
      <c r="V87" s="793"/>
      <c r="W87" s="793"/>
      <c r="X87" s="793"/>
      <c r="Y87" s="793"/>
      <c r="Z87" s="793"/>
    </row>
    <row r="88" spans="2:26" ht="45" customHeight="1" x14ac:dyDescent="0.2">
      <c r="B88" s="793" t="s">
        <v>501</v>
      </c>
      <c r="C88" s="793"/>
      <c r="D88" s="793"/>
      <c r="E88" s="793"/>
      <c r="F88" s="793"/>
      <c r="G88" s="793"/>
      <c r="H88" s="793"/>
      <c r="I88" s="793"/>
      <c r="J88" s="793"/>
      <c r="K88" s="793"/>
      <c r="L88" s="793"/>
      <c r="M88" s="793"/>
      <c r="N88" s="793"/>
      <c r="O88" s="793"/>
      <c r="P88" s="793"/>
      <c r="Q88" s="793"/>
      <c r="R88" s="793"/>
      <c r="S88" s="793"/>
      <c r="T88" s="793"/>
      <c r="U88" s="793"/>
      <c r="V88" s="793"/>
      <c r="W88" s="793"/>
      <c r="X88" s="793"/>
      <c r="Y88" s="793"/>
      <c r="Z88" s="793"/>
    </row>
    <row r="89" spans="2:26" ht="32.25" customHeight="1" x14ac:dyDescent="0.2">
      <c r="B89" s="793" t="s">
        <v>502</v>
      </c>
      <c r="C89" s="793"/>
      <c r="D89" s="793"/>
      <c r="E89" s="793"/>
      <c r="F89" s="793"/>
      <c r="G89" s="793"/>
      <c r="H89" s="793"/>
      <c r="I89" s="793"/>
      <c r="J89" s="793"/>
      <c r="K89" s="793"/>
      <c r="L89" s="793"/>
      <c r="M89" s="793"/>
      <c r="N89" s="793"/>
      <c r="O89" s="793"/>
      <c r="P89" s="793"/>
      <c r="Q89" s="793"/>
      <c r="R89" s="793"/>
      <c r="S89" s="793"/>
      <c r="T89" s="793"/>
      <c r="U89" s="793"/>
      <c r="V89" s="793"/>
      <c r="W89" s="793"/>
      <c r="X89" s="793"/>
      <c r="Y89" s="793"/>
      <c r="Z89" s="793"/>
    </row>
    <row r="90" spans="2:26" ht="15.95" customHeight="1" x14ac:dyDescent="0.2">
      <c r="B90" s="794" t="s">
        <v>503</v>
      </c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</row>
    <row r="91" spans="2:26" ht="15.95" customHeight="1" x14ac:dyDescent="0.2">
      <c r="B91" s="793" t="s">
        <v>504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793"/>
      <c r="P91" s="793"/>
      <c r="Q91" s="793"/>
      <c r="R91" s="793"/>
      <c r="S91" s="793"/>
      <c r="T91" s="793"/>
      <c r="U91" s="793"/>
      <c r="V91" s="793"/>
      <c r="W91" s="793"/>
      <c r="X91" s="793"/>
      <c r="Y91" s="793"/>
      <c r="Z91" s="793"/>
    </row>
    <row r="92" spans="2:26" ht="15.95" customHeight="1" x14ac:dyDescent="0.2">
      <c r="B92" s="793" t="s">
        <v>505</v>
      </c>
      <c r="C92" s="793"/>
      <c r="D92" s="793"/>
      <c r="E92" s="793"/>
      <c r="F92" s="793"/>
      <c r="G92" s="793"/>
      <c r="H92" s="793"/>
      <c r="I92" s="793"/>
      <c r="J92" s="793"/>
      <c r="K92" s="793"/>
      <c r="L92" s="793"/>
      <c r="M92" s="793"/>
      <c r="N92" s="793"/>
      <c r="O92" s="793"/>
      <c r="P92" s="793"/>
      <c r="Q92" s="793"/>
      <c r="R92" s="793"/>
      <c r="S92" s="793"/>
      <c r="T92" s="793"/>
      <c r="U92" s="793"/>
      <c r="V92" s="793"/>
      <c r="W92" s="793"/>
      <c r="X92" s="793"/>
      <c r="Y92" s="793"/>
      <c r="Z92" s="793"/>
    </row>
    <row r="93" spans="2:26" ht="15.95" customHeight="1" x14ac:dyDescent="0.2">
      <c r="B93" s="793" t="s">
        <v>506</v>
      </c>
      <c r="C93" s="793"/>
      <c r="D93" s="793"/>
      <c r="E93" s="793"/>
      <c r="F93" s="793"/>
      <c r="G93" s="793"/>
      <c r="H93" s="793"/>
      <c r="I93" s="793"/>
      <c r="J93" s="793"/>
      <c r="K93" s="793"/>
      <c r="L93" s="793"/>
      <c r="M93" s="793"/>
      <c r="N93" s="793"/>
      <c r="O93" s="793"/>
      <c r="P93" s="793"/>
      <c r="Q93" s="793"/>
      <c r="R93" s="793"/>
      <c r="S93" s="793"/>
      <c r="T93" s="793"/>
      <c r="U93" s="793"/>
      <c r="V93" s="793"/>
      <c r="W93" s="793"/>
      <c r="X93" s="793"/>
      <c r="Y93" s="793"/>
      <c r="Z93" s="793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AP52" sqref="AP52"/>
    </sheetView>
  </sheetViews>
  <sheetFormatPr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03" t="s">
        <v>594</v>
      </c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529</v>
      </c>
      <c r="AQ3" s="285"/>
    </row>
    <row r="4" spans="1:50" ht="42.75" customHeight="1" x14ac:dyDescent="0.2">
      <c r="A4" s="806" t="s">
        <v>396</v>
      </c>
      <c r="B4" s="808" t="s">
        <v>460</v>
      </c>
      <c r="C4" s="811" t="s">
        <v>362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3"/>
      <c r="AA4" s="811" t="s">
        <v>363</v>
      </c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AW4" s="812"/>
      <c r="AX4" s="813"/>
    </row>
    <row r="5" spans="1:50" ht="15" customHeight="1" x14ac:dyDescent="0.2">
      <c r="A5" s="807"/>
      <c r="B5" s="809"/>
      <c r="C5" s="815" t="s">
        <v>364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7"/>
      <c r="AA5" s="815" t="s">
        <v>364</v>
      </c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7"/>
    </row>
    <row r="6" spans="1:50" s="292" customFormat="1" ht="24" customHeight="1" x14ac:dyDescent="0.2">
      <c r="A6" s="807"/>
      <c r="B6" s="810"/>
      <c r="C6" s="287" t="s">
        <v>88</v>
      </c>
      <c r="D6" s="288">
        <v>1</v>
      </c>
      <c r="E6" s="288">
        <v>2</v>
      </c>
      <c r="F6" s="288" t="s">
        <v>365</v>
      </c>
      <c r="G6" s="288" t="s">
        <v>366</v>
      </c>
      <c r="H6" s="288" t="s">
        <v>367</v>
      </c>
      <c r="I6" s="288" t="s">
        <v>530</v>
      </c>
      <c r="J6" s="288" t="s">
        <v>531</v>
      </c>
      <c r="K6" s="288" t="s">
        <v>532</v>
      </c>
      <c r="L6" s="288" t="s">
        <v>461</v>
      </c>
      <c r="M6" s="288" t="s">
        <v>462</v>
      </c>
      <c r="N6" s="288" t="s">
        <v>463</v>
      </c>
      <c r="O6" s="288" t="s">
        <v>464</v>
      </c>
      <c r="P6" s="288" t="s">
        <v>465</v>
      </c>
      <c r="Q6" s="289" t="s">
        <v>368</v>
      </c>
      <c r="R6" s="289" t="s">
        <v>369</v>
      </c>
      <c r="S6" s="289" t="s">
        <v>370</v>
      </c>
      <c r="T6" s="289" t="s">
        <v>533</v>
      </c>
      <c r="U6" s="289" t="s">
        <v>534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535</v>
      </c>
      <c r="AA6" s="287" t="s">
        <v>88</v>
      </c>
      <c r="AB6" s="288">
        <v>1</v>
      </c>
      <c r="AC6" s="288">
        <v>2</v>
      </c>
      <c r="AD6" s="288" t="s">
        <v>365</v>
      </c>
      <c r="AE6" s="288" t="s">
        <v>366</v>
      </c>
      <c r="AF6" s="288" t="s">
        <v>367</v>
      </c>
      <c r="AG6" s="288" t="s">
        <v>530</v>
      </c>
      <c r="AH6" s="288" t="s">
        <v>531</v>
      </c>
      <c r="AI6" s="288" t="s">
        <v>532</v>
      </c>
      <c r="AJ6" s="288" t="s">
        <v>461</v>
      </c>
      <c r="AK6" s="288" t="s">
        <v>462</v>
      </c>
      <c r="AL6" s="288" t="s">
        <v>463</v>
      </c>
      <c r="AM6" s="288" t="s">
        <v>464</v>
      </c>
      <c r="AN6" s="288" t="s">
        <v>465</v>
      </c>
      <c r="AO6" s="289" t="s">
        <v>368</v>
      </c>
      <c r="AP6" s="289" t="s">
        <v>369</v>
      </c>
      <c r="AQ6" s="289" t="s">
        <v>370</v>
      </c>
      <c r="AR6" s="289" t="s">
        <v>533</v>
      </c>
      <c r="AS6" s="289" t="s">
        <v>534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535</v>
      </c>
    </row>
    <row r="7" spans="1:50" x14ac:dyDescent="0.2">
      <c r="A7" s="293"/>
      <c r="B7" s="294" t="s">
        <v>399</v>
      </c>
      <c r="C7" s="295">
        <f>D7+E7+F7+G7+H7+I7+J7+K7+L7+M7+N7+O7+P7+Q7+R7+S7+T7+U7+V7+W7+X7+Y7+Z7</f>
        <v>1</v>
      </c>
      <c r="D7" s="296">
        <f t="shared" ref="D7:P7" si="0">SUM(D8:D45)</f>
        <v>1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 t="s">
        <v>591</v>
      </c>
      <c r="B8" s="300" t="s">
        <v>590</v>
      </c>
      <c r="C8" s="301">
        <f t="shared" ref="C8:C45" si="4">D8+E8+F8+G8+H8+I8+J8+K8+L8+M8+N8+O8+P8+Q8+R8+S8+T8+U8+V8+W8+X8+Y8+Z8</f>
        <v>1</v>
      </c>
      <c r="D8" s="302">
        <v>1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3">
        <v>0</v>
      </c>
      <c r="AA8" s="301">
        <f t="shared" ref="AA8:AA45" si="5">AB8+AC8+AD8+AE8+AF8+AG8+AH8+AI8+AJ8+AK8+AL8+AM8+AN8+AO8+AP8+AQ8+AR8+AS8+AT8+AU8+AV8+AW8+AX8</f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3">
        <v>0</v>
      </c>
    </row>
    <row r="9" spans="1:50" x14ac:dyDescent="0.2">
      <c r="A9" s="304" t="s">
        <v>592</v>
      </c>
      <c r="B9" s="305" t="s">
        <v>593</v>
      </c>
      <c r="C9" s="295">
        <f t="shared" si="4"/>
        <v>0</v>
      </c>
      <c r="D9" s="306">
        <v>0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7">
        <v>0</v>
      </c>
      <c r="R9" s="307">
        <v>0</v>
      </c>
      <c r="S9" s="307">
        <v>0</v>
      </c>
      <c r="T9" s="307">
        <v>0</v>
      </c>
      <c r="U9" s="307">
        <v>0</v>
      </c>
      <c r="V9" s="307">
        <v>0</v>
      </c>
      <c r="W9" s="307">
        <v>0</v>
      </c>
      <c r="X9" s="307">
        <v>0</v>
      </c>
      <c r="Y9" s="307">
        <v>0</v>
      </c>
      <c r="Z9" s="308">
        <v>0</v>
      </c>
      <c r="AA9" s="295">
        <f t="shared" si="5"/>
        <v>0</v>
      </c>
      <c r="AB9" s="306">
        <v>0</v>
      </c>
      <c r="AC9" s="306">
        <v>0</v>
      </c>
      <c r="AD9" s="306">
        <v>0</v>
      </c>
      <c r="AE9" s="306">
        <v>0</v>
      </c>
      <c r="AF9" s="306">
        <v>0</v>
      </c>
      <c r="AG9" s="306">
        <v>0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7">
        <v>0</v>
      </c>
      <c r="AP9" s="307">
        <v>0</v>
      </c>
      <c r="AQ9" s="307">
        <v>0</v>
      </c>
      <c r="AR9" s="307">
        <v>0</v>
      </c>
      <c r="AS9" s="307">
        <v>0</v>
      </c>
      <c r="AT9" s="307">
        <v>0</v>
      </c>
      <c r="AU9" s="307">
        <v>0</v>
      </c>
      <c r="AV9" s="307">
        <v>0</v>
      </c>
      <c r="AW9" s="307">
        <v>0</v>
      </c>
      <c r="AX9" s="308">
        <v>0</v>
      </c>
    </row>
    <row r="10" spans="1:50" x14ac:dyDescent="0.2">
      <c r="A10" s="304"/>
      <c r="B10" s="305"/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4" t="s">
        <v>60</v>
      </c>
      <c r="AR47" s="814"/>
      <c r="AS47" s="814"/>
      <c r="AT47" s="814"/>
      <c r="AU47" s="814"/>
      <c r="AV47" s="814"/>
      <c r="AW47" s="814"/>
      <c r="AX47" s="814"/>
    </row>
    <row r="48" spans="1:50" x14ac:dyDescent="0.2">
      <c r="AA48" s="317" t="s">
        <v>608</v>
      </c>
      <c r="AB48" s="317"/>
      <c r="AC48" s="317"/>
      <c r="AD48" s="318" t="s">
        <v>607</v>
      </c>
      <c r="AE48" s="317"/>
      <c r="AF48" s="317"/>
      <c r="AG48" s="317"/>
      <c r="AH48" s="317"/>
      <c r="AJ48" s="319" t="s">
        <v>603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M49" s="284" t="s">
        <v>605</v>
      </c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602</v>
      </c>
      <c r="AE50" s="324"/>
      <c r="AF50" s="324"/>
      <c r="AG50" s="324"/>
      <c r="AH50" s="324"/>
      <c r="AJ50" s="325" t="s">
        <v>175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P51" s="284" t="s">
        <v>606</v>
      </c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376</v>
      </c>
    </row>
    <row r="62" spans="2:50" x14ac:dyDescent="0.2">
      <c r="B62" s="327" t="s">
        <v>377</v>
      </c>
    </row>
    <row r="63" spans="2:50" x14ac:dyDescent="0.2">
      <c r="B63" s="327" t="s">
        <v>536</v>
      </c>
    </row>
    <row r="64" spans="2:50" x14ac:dyDescent="0.2">
      <c r="B64" s="327"/>
    </row>
    <row r="65" spans="2:24" x14ac:dyDescent="0.2">
      <c r="B65" s="804" t="s">
        <v>537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</row>
    <row r="66" spans="2:24" x14ac:dyDescent="0.2">
      <c r="B66" s="804" t="s">
        <v>538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</row>
    <row r="67" spans="2:24" ht="26.25" customHeight="1" x14ac:dyDescent="0.2">
      <c r="B67" s="805" t="s">
        <v>539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</row>
    <row r="68" spans="2:24" x14ac:dyDescent="0.2">
      <c r="B68" s="802" t="s">
        <v>540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</row>
    <row r="69" spans="2:24" x14ac:dyDescent="0.2">
      <c r="B69" s="802" t="s">
        <v>541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</row>
    <row r="70" spans="2:24" x14ac:dyDescent="0.2">
      <c r="B70" s="802" t="s">
        <v>542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</row>
    <row r="71" spans="2:24" x14ac:dyDescent="0.2">
      <c r="B71" s="802" t="s">
        <v>543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</row>
    <row r="72" spans="2:24" x14ac:dyDescent="0.2">
      <c r="B72" s="802" t="s">
        <v>544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</row>
    <row r="73" spans="2:24" x14ac:dyDescent="0.2">
      <c r="B73" s="802" t="s">
        <v>545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</row>
    <row r="74" spans="2:24" ht="26.25" customHeight="1" x14ac:dyDescent="0.2">
      <c r="B74" s="805" t="s">
        <v>546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</row>
    <row r="75" spans="2:24" x14ac:dyDescent="0.2">
      <c r="B75" s="802" t="s">
        <v>547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</row>
    <row r="76" spans="2:24" x14ac:dyDescent="0.2">
      <c r="B76" s="802" t="s">
        <v>548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</row>
    <row r="77" spans="2:24" x14ac:dyDescent="0.2">
      <c r="B77" s="802" t="s">
        <v>549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</row>
    <row r="78" spans="2:24" x14ac:dyDescent="0.2">
      <c r="B78" s="802" t="s">
        <v>550</v>
      </c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</row>
    <row r="79" spans="2:24" x14ac:dyDescent="0.2">
      <c r="B79" s="802" t="s">
        <v>551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</row>
    <row r="80" spans="2:24" ht="42" customHeight="1" x14ac:dyDescent="0.2">
      <c r="B80" s="805" t="s">
        <v>552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</row>
    <row r="81" spans="2:24" x14ac:dyDescent="0.2">
      <c r="B81" s="802" t="s">
        <v>553</v>
      </c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</row>
    <row r="82" spans="2:24" x14ac:dyDescent="0.2">
      <c r="B82" s="802" t="s">
        <v>554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</row>
    <row r="83" spans="2:24" x14ac:dyDescent="0.2">
      <c r="B83" s="802" t="s">
        <v>555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</row>
    <row r="84" spans="2:24" x14ac:dyDescent="0.2">
      <c r="B84" s="802" t="s">
        <v>556</v>
      </c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</row>
    <row r="85" spans="2:24" x14ac:dyDescent="0.2">
      <c r="B85" s="802" t="s">
        <v>557</v>
      </c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</row>
    <row r="86" spans="2:24" ht="25.5" customHeight="1" x14ac:dyDescent="0.2">
      <c r="B86" s="805" t="s">
        <v>558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</row>
    <row r="87" spans="2:24" x14ac:dyDescent="0.2">
      <c r="B87" s="802" t="s">
        <v>559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</row>
    <row r="88" spans="2:24" x14ac:dyDescent="0.2">
      <c r="B88" s="802" t="s">
        <v>560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</row>
    <row r="89" spans="2:24" ht="24.75" customHeight="1" x14ac:dyDescent="0.2">
      <c r="B89" s="802" t="s">
        <v>561</v>
      </c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</row>
    <row r="90" spans="2:24" x14ac:dyDescent="0.2">
      <c r="B90" s="802" t="s">
        <v>562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</row>
    <row r="91" spans="2:24" x14ac:dyDescent="0.2">
      <c r="B91" s="802" t="s">
        <v>563</v>
      </c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RS-Elena</cp:lastModifiedBy>
  <cp:lastPrinted>2016-01-08T13:03:51Z</cp:lastPrinted>
  <dcterms:created xsi:type="dcterms:W3CDTF">2005-03-22T15:35:28Z</dcterms:created>
  <dcterms:modified xsi:type="dcterms:W3CDTF">2016-01-26T07:26:20Z</dcterms:modified>
</cp:coreProperties>
</file>